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er" sheetId="1" state="visible" r:id="rId3"/>
    <sheet name="Dashboard" sheetId="2" state="visible" r:id="rId4"/>
    <sheet name="Lijsten" sheetId="3" state="visible" r:id="rId5"/>
    <sheet name="Toelichting" sheetId="4" state="visible" r:id="rId6"/>
  </sheets>
  <definedNames>
    <definedName function="false" hidden="true" localSheetId="0" name="_xlnm._FilterDatabase" vbProcedure="false">Register!$A$4:$AB$204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<sst xmlns="http://schemas.openxmlformats.org/spreadsheetml/2006/main" count="160" uniqueCount="124">
  <si>
    <t xml:space="preserve">Contractregister</t>
  </si>
  <si>
    <t xml:space="preserve">VendorManager.nl · Vul de gele cellen; de grijze cellen rekenen zelf. Eén regel per contract (niet per leverancier).</t>
  </si>
  <si>
    <t xml:space="preserve">Rood in kolom Q/T: persoonsgegevens zonder verwerkersovereenkomst, of bedrijfskritisch zonder exit-plan.</t>
  </si>
  <si>
    <t xml:space="preserve">#</t>
  </si>
  <si>
    <t xml:space="preserve">Leverancier</t>
  </si>
  <si>
    <t xml:space="preserve">Dienst / contract</t>
  </si>
  <si>
    <t xml:space="preserve">Categorie</t>
  </si>
  <si>
    <t xml:space="preserve">Contracteigenaar</t>
  </si>
  <si>
    <t xml:space="preserve">Ingangsdatum periode</t>
  </si>
  <si>
    <t xml:space="preserve">Looptijd (mnd)</t>
  </si>
  <si>
    <t xml:space="preserve">Opzegtermijn (mnd)</t>
  </si>
  <si>
    <t xml:space="preserve">Verlenging</t>
  </si>
  <si>
    <t xml:space="preserve">Jaarwaarde (€)</t>
  </si>
  <si>
    <t xml:space="preserve">Einde periode</t>
  </si>
  <si>
    <t xml:space="preserve">Opzegdeadline</t>
  </si>
  <si>
    <t xml:space="preserve">Dagen tot deadline</t>
  </si>
  <si>
    <t xml:space="preserve">Status</t>
  </si>
  <si>
    <t xml:space="preserve">Bedrijfskritisch</t>
  </si>
  <si>
    <t xml:space="preserve">Persoonsgegevens</t>
  </si>
  <si>
    <t xml:space="preserve">Verwerkersovk. aanwezig</t>
  </si>
  <si>
    <t xml:space="preserve">ISO 27001 / SOC 2 bewijs</t>
  </si>
  <si>
    <t xml:space="preserve">Datalocatie</t>
  </si>
  <si>
    <t xml:space="preserve">Exit-plan aanwezig</t>
  </si>
  <si>
    <t xml:space="preserve">AI in dienst</t>
  </si>
  <si>
    <t xml:space="preserve">DORA: kritieke/belangrijke functie</t>
  </si>
  <si>
    <t xml:space="preserve">Indexatieclausule</t>
  </si>
  <si>
    <t xml:space="preserve">Laatste prijswijziging</t>
  </si>
  <si>
    <t xml:space="preserve">Contractnummer</t>
  </si>
  <si>
    <t xml:space="preserve">Locatie document</t>
  </si>
  <si>
    <t xml:space="preserve">Notities</t>
  </si>
  <si>
    <t xml:space="preserve">Kwartaal einde</t>
  </si>
  <si>
    <t xml:space="preserve">Microsoft</t>
  </si>
  <si>
    <t xml:space="preserve">Microsoft 365 Business Standard (130 seats)</t>
  </si>
  <si>
    <t xml:space="preserve">Communicatie &amp; vergaderen</t>
  </si>
  <si>
    <t xml:space="preserve">IT-manager</t>
  </si>
  <si>
    <t xml:space="preserve">Zelfde looptijd</t>
  </si>
  <si>
    <t xml:space="preserve">Hoog</t>
  </si>
  <si>
    <t xml:space="preserve">Ja</t>
  </si>
  <si>
    <t xml:space="preserve">EU (Nederland)</t>
  </si>
  <si>
    <t xml:space="preserve">Nee</t>
  </si>
  <si>
    <t xml:space="preserve">CPI, plafond 5%</t>
  </si>
  <si>
    <t xml:space="preserve">MS-2024-118</t>
  </si>
  <si>
    <t xml:space="preserve">SharePoint/Contracten/Microsoft</t>
  </si>
  <si>
    <t xml:space="preserve">Copilot-add-on niet inbegrepen</t>
  </si>
  <si>
    <t xml:space="preserve">HubSpot</t>
  </si>
  <si>
    <t xml:space="preserve">Sales Hub Professional (25 seats)</t>
  </si>
  <si>
    <t xml:space="preserve">CRM &amp; sales</t>
  </si>
  <si>
    <t xml:space="preserve">Sales director</t>
  </si>
  <si>
    <t xml:space="preserve">EU (Duitsland)</t>
  </si>
  <si>
    <t xml:space="preserve">Geen clausule</t>
  </si>
  <si>
    <t xml:space="preserve">HS-77012</t>
  </si>
  <si>
    <t xml:space="preserve">SharePoint/Contracten/HubSpot</t>
  </si>
  <si>
    <t xml:space="preserve">Verhoging 9% aangekondigd voor 2027 — narekenen</t>
  </si>
  <si>
    <t xml:space="preserve">Dashboard</t>
  </si>
  <si>
    <t xml:space="preserve">Alle cijfers zijn formules op het blad Register.</t>
  </si>
  <si>
    <t xml:space="preserve">Aantal contracten</t>
  </si>
  <si>
    <t xml:space="preserve">Totale jaarwaarde (€)</t>
  </si>
  <si>
    <t xml:space="preserve">Bedrijfskritisch (Hoog)</t>
  </si>
  <si>
    <t xml:space="preserve">Bedrijfskritisch zonder exit-plan</t>
  </si>
  <si>
    <t xml:space="preserve">Met persoonsgegevens</t>
  </si>
  <si>
    <t xml:space="preserve">Zonder verwerkersovereenkomst</t>
  </si>
  <si>
    <t xml:space="preserve">Met AI in de dienst</t>
  </si>
  <si>
    <t xml:space="preserve">DORA kritieke/belangrijke functie</t>
  </si>
  <si>
    <t xml:space="preserve">Aantal</t>
  </si>
  <si>
    <t xml:space="preserve">Actie (≤30 dagen)</t>
  </si>
  <si>
    <t xml:space="preserve">Plannen (≤90 dagen)</t>
  </si>
  <si>
    <t xml:space="preserve">Op tijd</t>
  </si>
  <si>
    <t xml:space="preserve">Gemist / verlengd</t>
  </si>
  <si>
    <t xml:space="preserve">Eerstvolgende opzegdeadlines</t>
  </si>
  <si>
    <t xml:space="preserve">Deadline</t>
  </si>
  <si>
    <t xml:space="preserve">Dagen</t>
  </si>
  <si>
    <t xml:space="preserve">Verlengingen per kwartaal (einde periode)</t>
  </si>
  <si>
    <t xml:space="preserve">Q1 (jan–mrt)</t>
  </si>
  <si>
    <t xml:space="preserve">Q2 (apr–jun)</t>
  </si>
  <si>
    <t xml:space="preserve">Q3 (jul–sep)</t>
  </si>
  <si>
    <t xml:space="preserve">Q4 (okt–dec)</t>
  </si>
  <si>
    <t xml:space="preserve">Bijgewerkt</t>
  </si>
  <si>
    <t xml:space="preserve">Bron: VendorManager.nl — www.vendormanager.nl/templates.html</t>
  </si>
  <si>
    <t xml:space="preserve">Ja/Nee</t>
  </si>
  <si>
    <t xml:space="preserve">Actie</t>
  </si>
  <si>
    <t xml:space="preserve">Samenwerking &amp; projecten</t>
  </si>
  <si>
    <t xml:space="preserve">Onbepaalde tijd</t>
  </si>
  <si>
    <t xml:space="preserve">Midden</t>
  </si>
  <si>
    <t xml:space="preserve">Plannen</t>
  </si>
  <si>
    <t xml:space="preserve">Documenten &amp; opslag</t>
  </si>
  <si>
    <t xml:space="preserve">Geen verlenging</t>
  </si>
  <si>
    <t xml:space="preserve">Laag</t>
  </si>
  <si>
    <t xml:space="preserve">Onbekend</t>
  </si>
  <si>
    <t xml:space="preserve">Marketing</t>
  </si>
  <si>
    <t xml:space="preserve">Klantenservice</t>
  </si>
  <si>
    <t xml:space="preserve">Finance &amp; HR</t>
  </si>
  <si>
    <t xml:space="preserve">Ontwikkeling &amp; IT-beheer</t>
  </si>
  <si>
    <t xml:space="preserve">Security &amp; identiteit</t>
  </si>
  <si>
    <t xml:space="preserve">Data &amp; BI</t>
  </si>
  <si>
    <t xml:space="preserve">AI-tools</t>
  </si>
  <si>
    <t xml:space="preserve">Infrastructuur &amp; cloud</t>
  </si>
  <si>
    <t xml:space="preserve">Telecom &amp; connectiviteit</t>
  </si>
  <si>
    <t xml:space="preserve">Hardware &amp; werkplek</t>
  </si>
  <si>
    <t xml:space="preserve">Overig</t>
  </si>
  <si>
    <t xml:space="preserve">Toelichting en werkwijze</t>
  </si>
  <si>
    <t xml:space="preserve">Doel</t>
  </si>
  <si>
    <t xml:space="preserve">Eén overzicht van alle leverancierscontracten met per contract de opzegdeadline, de eigenaar, de jaarwaarde en de compliance-status. Begin met de tien grootste contracten en alles wat binnen zes maanden verlengt.</t>
  </si>
  <si>
    <t xml:space="preserve">De startdatum van de lopende contractperiode. Na een stilzwijgende verlenging: de datum waarop de laatste periode inging, niet de oorspronkelijke tekendatum.</t>
  </si>
  <si>
    <t xml:space="preserve">Looptijd / opzegtermijn</t>
  </si>
  <si>
    <t xml:space="preserve">In maanden. Staat de opzegtermijn in dagen of weken, reken die dan na met de Opzegtermijn-calculator op vendormanager.nl en kies het dichtstbijzijnde aantal maanden naar boven.</t>
  </si>
  <si>
    <t xml:space="preserve">Einde periode / Opzegdeadline</t>
  </si>
  <si>
    <t xml:space="preserve">Formules. De deadline is de laatste dag waarop de opzegging bij de leverancier ontvangen moet zijn. Houd zelf een marge van vijf werkdagen aan.</t>
  </si>
  <si>
    <t xml:space="preserve">Actie (≤30 dagen), Plannen (≤90 dagen), Op tijd, of Gemist / verlengd. Bij "Gemist / verlengd": zet de ingangsdatum op de start van de nieuwe periode; de deadline rekent dan door.</t>
  </si>
  <si>
    <t xml:space="preserve">Hoog = uitval raakt direct klanten, omzet of wettelijke verplichtingen; vereist een exit-plan (kolom T). Midden = hinder, werkbaar met omweg. Laag = gemak.</t>
  </si>
  <si>
    <t xml:space="preserve">Persoonsgegevens / Verwerkersovk.</t>
  </si>
  <si>
    <t xml:space="preserve">Verwerkt de leverancier persoonsgegevens namens u? Dan is een verwerkersovereenkomst (AVG art. 28) verplicht. Rood = ontbreekt.</t>
  </si>
  <si>
    <t xml:space="preserve">Is er een geldig certificaat of SOC 2 type II-rapport ontvangen en gearchiveerd (kolom Z)? Vraag jaarlijks een nieuwe versie op.</t>
  </si>
  <si>
    <t xml:space="preserve">Land/regio van opslag en verwerking, inclusief sub-verwerkers. Relevant voor AVG (doorgifte) en DORA.</t>
  </si>
  <si>
    <t xml:space="preserve">Gebruikt de leverancier AI-functionaliteit in de dienst (assistenten, scoring, generatie)? Zo ja: leg vast op welke data en onder welke voorwaarden — zie het AI-addendum-template.</t>
  </si>
  <si>
    <t xml:space="preserve">DORA</t>
  </si>
  <si>
    <t xml:space="preserve">Alleen voor financiële instellingen: ondersteunt de ICT-dienst een kritieke of belangrijke functie (DORA art. 28-30)? Dan gelden aanvullende contractuele eisen en opname in het informatieregister.</t>
  </si>
  <si>
    <t xml:space="preserve">Noteer index, bodem, plafond en peilperiode, bijvoorbeeld "CBS-CPI, bodem 2%, plafond 5%, peilmaand september". Zie de Indexatie-check op vendormanager.nl.</t>
  </si>
  <si>
    <t xml:space="preserve">Onderhoud</t>
  </si>
  <si>
    <t xml:space="preserve">Werk het register bij bij elke ondertekening, verlenging, prijswijziging en opzegging. Plan elk kwartaal een controle van de kolommen Status, Q en T.</t>
  </si>
  <si>
    <t xml:space="preserve">Bron</t>
  </si>
  <si>
    <t xml:space="preserve">VendorManager.nl, een dienst van Digital Sourcing B.V. · www.vendormanager.nl/templates.html · Algemene informatie, geen juridisch advies.</t>
  </si>
  <si>
    <t xml:space="preserve">Legenda</t>
  </si>
  <si>
    <t xml:space="preserve">Invullen (blauwe tekst, gele achtergrond)</t>
  </si>
  <si>
    <t xml:space="preserve">Berekend (formule — niet overschrijven)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</si>
</sst>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\-yyyy"/>
    <numFmt numFmtId="166" formatCode="&quot;€ &quot;#,##0"/>
    <numFmt numFmtId="167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E23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A0E23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A0E2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A0E23"/>
        <bgColor rgb="FF000000"/>
      </patternFill>
    </fill>
    <fill>
      <patternFill patternType="solid">
        <fgColor rgb="FFF7F8FC"/>
        <bgColor rgb="FFFFFFFF"/>
      </patternFill>
    </fill>
    <fill>
      <patternFill patternType="solid">
        <fgColor rgb="FFFFFBE6"/>
        <bgColor rgb="FFF7F8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E7F2"/>
      </left>
      <right style="thin">
        <color rgb="FFE4E7F2"/>
      </right>
      <top style="thin">
        <color rgb="FFE4E7F2"/>
      </top>
      <bottom style="thin">
        <color rgb="FFE4E7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0A0E23"/>
          <bgColor rgb="FF000000"/>
        </patternFill>
      </fill>
    </dxf>
    <dxf>
      <fill>
        <patternFill patternType="solid">
          <fgColor rgb="FFF7F8F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BE6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E0E0"/>
          <bgColor rgb="FF000000"/>
        </patternFill>
      </fill>
    </dxf>
    <dxf>
      <fill>
        <patternFill patternType="solid">
          <fgColor rgb="FFFFF1D6"/>
          <bgColor rgb="FF000000"/>
        </patternFill>
      </fill>
    </dxf>
    <dxf>
      <fill>
        <patternFill patternType="solid">
          <fgColor rgb="FF9A5F00"/>
          <bgColor rgb="FF000000"/>
        </patternFill>
      </fill>
    </dxf>
    <dxf>
      <fill>
        <patternFill patternType="solid">
          <fgColor rgb="FFB4232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Arial"/>
        <charset val="1"/>
        <family val="0"/>
        <b val="1"/>
        <color rgb="FFB42323"/>
      </font>
      <fill>
        <patternFill>
          <bgColor rgb="FFFFE0E0"/>
        </patternFill>
      </fill>
    </dxf>
    <dxf>
      <font>
        <name val="Arial"/>
        <charset val="1"/>
        <family val="0"/>
        <b val="1"/>
        <color rgb="FF9A5F00"/>
      </font>
      <fill>
        <patternFill>
          <bgColor rgb="FFFFF1D6"/>
        </patternFill>
      </fill>
    </dxf>
    <dxf>
      <font>
        <name val="Arial"/>
        <charset val="1"/>
        <family val="0"/>
        <color rgb="FF0D7A57"/>
      </font>
      <fill>
        <patternFill>
          <bgColor rgb="FFDDF7EE"/>
        </patternFill>
      </fill>
    </dxf>
    <dxf>
      <font>
        <name val="Arial"/>
        <charset val="1"/>
        <family val="0"/>
        <color rgb="FF5A6480"/>
      </font>
      <fill>
        <patternFill>
          <bgColor rgb="FFEEEEF4"/>
        </patternFill>
      </fill>
    </dxf>
    <dxf>
      <fill>
        <patternFill>
          <bgColor rgb="FFFFE0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F00"/>
      <rgbColor rgb="FF800080"/>
      <rgbColor rgb="FF0D7A57"/>
      <rgbColor rgb="FFC0C0C0"/>
      <rgbColor rgb="FF808080"/>
      <rgbColor rgb="FF9999FF"/>
      <rgbColor rgb="FF993366"/>
      <rgbColor rgb="FFFFFBE6"/>
      <rgbColor rgb="FFDDF7EE"/>
      <rgbColor rgb="FF660066"/>
      <rgbColor rgb="FFFF8080"/>
      <rgbColor rgb="FF0066CC"/>
      <rgbColor rgb="FFE4E7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F4"/>
      <rgbColor rgb="FFF7F8FC"/>
      <rgbColor rgb="FFFFF1D6"/>
      <rgbColor rgb="FF99CCFF"/>
      <rgbColor rgb="FFFF99CC"/>
      <rgbColor rgb="FFCC99FF"/>
      <rgbColor rgb="FFFFE0E0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A0E23"/>
      <rgbColor rgb="FF333300"/>
      <rgbColor rgb="FFB42323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32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7"/>
    <col collapsed="false" customWidth="true" hidden="false" outlineLevel="0" max="12" min="10" style="0" width="14"/>
    <col collapsed="false" customWidth="true" hidden="false" outlineLevel="0" max="13" min="13" style="0" width="11"/>
    <col collapsed="false" customWidth="true" hidden="false" outlineLevel="0" max="14" min="14" style="0" width="16"/>
    <col collapsed="false" customWidth="true" hidden="false" outlineLevel="0" max="17" min="15" style="0" width="14"/>
    <col collapsed="false" customWidth="true" hidden="false" outlineLevel="0" max="18" min="18" style="0" width="16"/>
    <col collapsed="false" customWidth="true" hidden="false" outlineLevel="0" max="20" min="19" style="0" width="14"/>
    <col collapsed="false" customWidth="true" hidden="false" outlineLevel="0" max="21" min="21" style="0" width="10"/>
    <col collapsed="false" customWidth="true" hidden="false" outlineLevel="0" max="22" min="22" style="0" width="16"/>
    <col collapsed="false" customWidth="true" hidden="false" outlineLevel="0" max="23" min="23" style="0" width="24"/>
    <col collapsed="false" customWidth="true" hidden="false" outlineLevel="0" max="25" min="24" style="0" width="14"/>
    <col collapsed="false" customWidth="true" hidden="false" outlineLevel="0" max="26" min="26" style="0" width="28"/>
    <col collapsed="false" customWidth="true" hidden="false" outlineLevel="0" max="27" min="27" style="0" width="36"/>
    <col collapsed="false" customWidth="true" hidden="false" outlineLevel="0" max="28" min="28" style="0" width="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3.75" hidden="false" customHeight="true" outlineLevel="0" collapsed="false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3" t="s">
        <v>25</v>
      </c>
      <c r="X4" s="3" t="s">
        <v>26</v>
      </c>
      <c r="Y4" s="3" t="s">
        <v>27</v>
      </c>
      <c r="Z4" s="3" t="s">
        <v>28</v>
      </c>
      <c r="AA4" s="3" t="s">
        <v>29</v>
      </c>
      <c r="AB4" s="3" t="s">
        <v>30</v>
      </c>
    </row>
    <row r="5" customFormat="false" ht="23.85" hidden="false" customHeight="false" outlineLevel="0" collapsed="false">
      <c r="A5" s="4" t="n">
        <v>1</v>
      </c>
      <c r="B5" s="5" t="s">
        <v>31</v>
      </c>
      <c r="C5" s="6" t="s">
        <v>32</v>
      </c>
      <c r="D5" s="5" t="s">
        <v>33</v>
      </c>
      <c r="E5" s="5" t="s">
        <v>34</v>
      </c>
      <c r="F5" s="7" t="n">
        <v>45962</v>
      </c>
      <c r="G5" s="5" t="n">
        <v>12</v>
      </c>
      <c r="H5" s="5" t="n">
        <v>1</v>
      </c>
      <c r="I5" s="5" t="s">
        <v>35</v>
      </c>
      <c r="J5" s="8" t="n">
        <v>18252</v>
      </c>
      <c r="K5" s="9" t="n">
        <f aca="false">IF(F5="","",EDATE(F5,G5)-1)</f>
        <v>46326</v>
      </c>
      <c r="L5" s="9" t="n">
        <f aca="false">IF(F5="","",EDATE(EDATE(F5,G5),-H5)-1)</f>
        <v>46295</v>
      </c>
      <c r="M5" s="4" t="n">
        <f aca="true">IF(L5="","",L5-TODAY())</f>
        <v>22</v>
      </c>
      <c r="N5" s="4" t="str">
        <f aca="false">IF(M5="","",IF(M5&lt;0,"Gemist / verlengd",IF(M5&lt;=30,"Actie",IF(M5&lt;=90,"Plannen","Op tijd"))))</f>
        <v>Actie</v>
      </c>
      <c r="O5" s="5" t="s">
        <v>36</v>
      </c>
      <c r="P5" s="5" t="s">
        <v>37</v>
      </c>
      <c r="Q5" s="5" t="s">
        <v>37</v>
      </c>
      <c r="R5" s="5" t="s">
        <v>37</v>
      </c>
      <c r="S5" s="5" t="s">
        <v>38</v>
      </c>
      <c r="T5" s="5" t="s">
        <v>39</v>
      </c>
      <c r="U5" s="5" t="s">
        <v>37</v>
      </c>
      <c r="V5" s="5" t="s">
        <v>39</v>
      </c>
      <c r="W5" s="5" t="s">
        <v>40</v>
      </c>
      <c r="X5" s="7" t="n">
        <v>45962</v>
      </c>
      <c r="Y5" s="5" t="s">
        <v>41</v>
      </c>
      <c r="Z5" s="5" t="s">
        <v>42</v>
      </c>
      <c r="AA5" s="6" t="s">
        <v>43</v>
      </c>
      <c r="AB5" s="10" t="n">
        <f aca="false">IF(K5="","",ROUNDUP(MONTH(K5)/3,0))</f>
        <v>4</v>
      </c>
    </row>
    <row r="6" customFormat="false" ht="23.85" hidden="false" customHeight="false" outlineLevel="0" collapsed="false">
      <c r="A6" s="4" t="n">
        <v>2</v>
      </c>
      <c r="B6" s="5" t="s">
        <v>44</v>
      </c>
      <c r="C6" s="6" t="s">
        <v>45</v>
      </c>
      <c r="D6" s="5" t="s">
        <v>46</v>
      </c>
      <c r="E6" s="5" t="s">
        <v>47</v>
      </c>
      <c r="F6" s="7" t="n">
        <v>46054</v>
      </c>
      <c r="G6" s="5" t="n">
        <v>12</v>
      </c>
      <c r="H6" s="5" t="n">
        <v>3</v>
      </c>
      <c r="I6" s="5" t="s">
        <v>35</v>
      </c>
      <c r="J6" s="8" t="n">
        <v>27000</v>
      </c>
      <c r="K6" s="9" t="n">
        <f aca="false">IF(F6="","",EDATE(F6,G6)-1)</f>
        <v>46418</v>
      </c>
      <c r="L6" s="9" t="n">
        <f aca="false">IF(F6="","",EDATE(EDATE(F6,G6),-H6)-1)</f>
        <v>46326</v>
      </c>
      <c r="M6" s="4" t="n">
        <f aca="true">IF(L6="","",L6-TODAY())</f>
        <v>53</v>
      </c>
      <c r="N6" s="4" t="str">
        <f aca="false">IF(M6="","",IF(M6&lt;0,"Gemist / verlengd",IF(M6&lt;=30,"Actie",IF(M6&lt;=90,"Plannen","Op tijd"))))</f>
        <v>Plannen</v>
      </c>
      <c r="O6" s="5" t="s">
        <v>36</v>
      </c>
      <c r="P6" s="5" t="s">
        <v>37</v>
      </c>
      <c r="Q6" s="5" t="s">
        <v>37</v>
      </c>
      <c r="R6" s="5" t="s">
        <v>37</v>
      </c>
      <c r="S6" s="5" t="s">
        <v>48</v>
      </c>
      <c r="T6" s="5" t="s">
        <v>39</v>
      </c>
      <c r="U6" s="5" t="s">
        <v>37</v>
      </c>
      <c r="V6" s="5" t="s">
        <v>39</v>
      </c>
      <c r="W6" s="5" t="s">
        <v>49</v>
      </c>
      <c r="X6" s="7"/>
      <c r="Y6" s="5" t="s">
        <v>50</v>
      </c>
      <c r="Z6" s="5" t="s">
        <v>51</v>
      </c>
      <c r="AA6" s="6" t="s">
        <v>52</v>
      </c>
      <c r="AB6" s="10" t="n">
        <f aca="false">IF(K6="","",ROUNDUP(MONTH(K6)/3,0))</f>
        <v>1</v>
      </c>
    </row>
    <row r="7" customFormat="false" ht="15" hidden="false" customHeight="false" outlineLevel="0" collapsed="false">
      <c r="A7" s="4" t="n">
        <v>3</v>
      </c>
      <c r="B7" s="5"/>
      <c r="C7" s="6"/>
      <c r="D7" s="5"/>
      <c r="E7" s="5"/>
      <c r="F7" s="7"/>
      <c r="G7" s="5"/>
      <c r="H7" s="5"/>
      <c r="I7" s="5"/>
      <c r="J7" s="8"/>
      <c r="K7" s="9" t="str">
        <f aca="false">IF(F7="","",EDATE(F7,G7)-1)</f>
        <v/>
      </c>
      <c r="L7" s="9" t="str">
        <f aca="false">IF(F7="","",EDATE(EDATE(F7,G7),-H7)-1)</f>
        <v/>
      </c>
      <c r="M7" s="4" t="str">
        <f aca="true">IF(L7="","",L7-TODAY())</f>
        <v/>
      </c>
      <c r="N7" s="4" t="str">
        <f aca="false">IF(M7="","",IF(M7&lt;0,"Gemist / verlengd",IF(M7&lt;=30,"Actie",IF(M7&lt;=90,"Plannen","Op tijd"))))</f>
        <v/>
      </c>
      <c r="O7" s="5"/>
      <c r="P7" s="5"/>
      <c r="Q7" s="5"/>
      <c r="R7" s="5"/>
      <c r="S7" s="5"/>
      <c r="T7" s="5"/>
      <c r="U7" s="5"/>
      <c r="V7" s="5"/>
      <c r="W7" s="5"/>
      <c r="X7" s="7"/>
      <c r="Y7" s="5"/>
      <c r="Z7" s="5"/>
      <c r="AA7" s="6"/>
      <c r="AB7" s="4" t="str">
        <f aca="false">IF(K7="","",ROUNDUP(MONTH(K7)/3,0))</f>
        <v/>
      </c>
    </row>
    <row r="8" customFormat="false" ht="15" hidden="false" customHeight="false" outlineLevel="0" collapsed="false">
      <c r="A8" s="4" t="n">
        <v>4</v>
      </c>
      <c r="B8" s="5"/>
      <c r="C8" s="6"/>
      <c r="D8" s="5"/>
      <c r="E8" s="5"/>
      <c r="F8" s="7"/>
      <c r="G8" s="5"/>
      <c r="H8" s="5"/>
      <c r="I8" s="5"/>
      <c r="J8" s="8"/>
      <c r="K8" s="9" t="str">
        <f aca="false">IF(F8="","",EDATE(F8,G8)-1)</f>
        <v/>
      </c>
      <c r="L8" s="9" t="str">
        <f aca="false">IF(F8="","",EDATE(EDATE(F8,G8),-H8)-1)</f>
        <v/>
      </c>
      <c r="M8" s="4" t="str">
        <f aca="true">IF(L8="","",L8-TODAY())</f>
        <v/>
      </c>
      <c r="N8" s="4" t="str">
        <f aca="false">IF(M8="","",IF(M8&lt;0,"Gemist / verlengd",IF(M8&lt;=30,"Actie",IF(M8&lt;=90,"Plannen","Op tijd"))))</f>
        <v/>
      </c>
      <c r="O8" s="5"/>
      <c r="P8" s="5"/>
      <c r="Q8" s="5"/>
      <c r="R8" s="5"/>
      <c r="S8" s="5"/>
      <c r="T8" s="5"/>
      <c r="U8" s="5"/>
      <c r="V8" s="5"/>
      <c r="W8" s="5"/>
      <c r="X8" s="7"/>
      <c r="Y8" s="5"/>
      <c r="Z8" s="5"/>
      <c r="AA8" s="6"/>
      <c r="AB8" s="4" t="str">
        <f aca="false">IF(K8="","",ROUNDUP(MONTH(K8)/3,0))</f>
        <v/>
      </c>
    </row>
    <row r="9" customFormat="false" ht="15" hidden="false" customHeight="false" outlineLevel="0" collapsed="false">
      <c r="A9" s="4" t="n">
        <v>5</v>
      </c>
      <c r="B9" s="5"/>
      <c r="C9" s="6"/>
      <c r="D9" s="5"/>
      <c r="E9" s="5"/>
      <c r="F9" s="7"/>
      <c r="G9" s="5"/>
      <c r="H9" s="5"/>
      <c r="I9" s="5"/>
      <c r="J9" s="8"/>
      <c r="K9" s="9" t="str">
        <f aca="false">IF(F9="","",EDATE(F9,G9)-1)</f>
        <v/>
      </c>
      <c r="L9" s="9" t="str">
        <f aca="false">IF(F9="","",EDATE(EDATE(F9,G9),-H9)-1)</f>
        <v/>
      </c>
      <c r="M9" s="4" t="str">
        <f aca="true">IF(L9="","",L9-TODAY())</f>
        <v/>
      </c>
      <c r="N9" s="4" t="str">
        <f aca="false">IF(M9="","",IF(M9&lt;0,"Gemist / verlengd",IF(M9&lt;=30,"Actie",IF(M9&lt;=90,"Plannen","Op tijd"))))</f>
        <v/>
      </c>
      <c r="O9" s="5"/>
      <c r="P9" s="5"/>
      <c r="Q9" s="5"/>
      <c r="R9" s="5"/>
      <c r="S9" s="5"/>
      <c r="T9" s="5"/>
      <c r="U9" s="5"/>
      <c r="V9" s="5"/>
      <c r="W9" s="5"/>
      <c r="X9" s="7"/>
      <c r="Y9" s="5"/>
      <c r="Z9" s="5"/>
      <c r="AA9" s="6"/>
      <c r="AB9" s="4" t="str">
        <f aca="false">IF(K9="","",ROUNDUP(MONTH(K9)/3,0))</f>
        <v/>
      </c>
    </row>
    <row r="10" customFormat="false" ht="15" hidden="false" customHeight="false" outlineLevel="0" collapsed="false">
      <c r="A10" s="4" t="n">
        <v>6</v>
      </c>
      <c r="B10" s="5"/>
      <c r="C10" s="6"/>
      <c r="D10" s="5"/>
      <c r="E10" s="5"/>
      <c r="F10" s="7"/>
      <c r="G10" s="5"/>
      <c r="H10" s="5"/>
      <c r="I10" s="5"/>
      <c r="J10" s="8"/>
      <c r="K10" s="9" t="str">
        <f aca="false">IF(F10="","",EDATE(F10,G10)-1)</f>
        <v/>
      </c>
      <c r="L10" s="9" t="str">
        <f aca="false">IF(F10="","",EDATE(EDATE(F10,G10),-H10)-1)</f>
        <v/>
      </c>
      <c r="M10" s="4" t="str">
        <f aca="true">IF(L10="","",L10-TODAY())</f>
        <v/>
      </c>
      <c r="N10" s="4" t="str">
        <f aca="false">IF(M10="","",IF(M10&lt;0,"Gemist / verlengd",IF(M10&lt;=30,"Actie",IF(M10&lt;=90,"Plannen","Op tijd"))))</f>
        <v/>
      </c>
      <c r="O10" s="5"/>
      <c r="P10" s="5"/>
      <c r="Q10" s="5"/>
      <c r="R10" s="5"/>
      <c r="S10" s="5"/>
      <c r="T10" s="5"/>
      <c r="U10" s="5"/>
      <c r="V10" s="5"/>
      <c r="W10" s="5"/>
      <c r="X10" s="7"/>
      <c r="Y10" s="5"/>
      <c r="Z10" s="5"/>
      <c r="AA10" s="6"/>
      <c r="AB10" s="4" t="str">
        <f aca="false">IF(K10="","",ROUNDUP(MONTH(K10)/3,0))</f>
        <v/>
      </c>
    </row>
    <row r="11" customFormat="false" ht="15" hidden="false" customHeight="false" outlineLevel="0" collapsed="false">
      <c r="A11" s="4" t="n">
        <v>7</v>
      </c>
      <c r="B11" s="5"/>
      <c r="C11" s="6"/>
      <c r="D11" s="5"/>
      <c r="E11" s="5"/>
      <c r="F11" s="7"/>
      <c r="G11" s="5"/>
      <c r="H11" s="5"/>
      <c r="I11" s="5"/>
      <c r="J11" s="8"/>
      <c r="K11" s="9" t="str">
        <f aca="false">IF(F11="","",EDATE(F11,G11)-1)</f>
        <v/>
      </c>
      <c r="L11" s="9" t="str">
        <f aca="false">IF(F11="","",EDATE(EDATE(F11,G11),-H11)-1)</f>
        <v/>
      </c>
      <c r="M11" s="4" t="str">
        <f aca="true">IF(L11="","",L11-TODAY())</f>
        <v/>
      </c>
      <c r="N11" s="4" t="str">
        <f aca="false">IF(M11="","",IF(M11&lt;0,"Gemist / verlengd",IF(M11&lt;=30,"Actie",IF(M11&lt;=90,"Plannen","Op tijd"))))</f>
        <v/>
      </c>
      <c r="O11" s="5"/>
      <c r="P11" s="5"/>
      <c r="Q11" s="5"/>
      <c r="R11" s="5"/>
      <c r="S11" s="5"/>
      <c r="T11" s="5"/>
      <c r="U11" s="5"/>
      <c r="V11" s="5"/>
      <c r="W11" s="5"/>
      <c r="X11" s="7"/>
      <c r="Y11" s="5"/>
      <c r="Z11" s="5"/>
      <c r="AA11" s="6"/>
      <c r="AB11" s="4" t="str">
        <f aca="false">IF(K11="","",ROUNDUP(MONTH(K11)/3,0))</f>
        <v/>
      </c>
    </row>
    <row r="12" customFormat="false" ht="15" hidden="false" customHeight="false" outlineLevel="0" collapsed="false">
      <c r="A12" s="4" t="n">
        <v>8</v>
      </c>
      <c r="B12" s="5"/>
      <c r="C12" s="6"/>
      <c r="D12" s="5"/>
      <c r="E12" s="5"/>
      <c r="F12" s="7"/>
      <c r="G12" s="5"/>
      <c r="H12" s="5"/>
      <c r="I12" s="5"/>
      <c r="J12" s="8"/>
      <c r="K12" s="9" t="str">
        <f aca="false">IF(F12="","",EDATE(F12,G12)-1)</f>
        <v/>
      </c>
      <c r="L12" s="9" t="str">
        <f aca="false">IF(F12="","",EDATE(EDATE(F12,G12),-H12)-1)</f>
        <v/>
      </c>
      <c r="M12" s="4" t="str">
        <f aca="true">IF(L12="","",L12-TODAY())</f>
        <v/>
      </c>
      <c r="N12" s="4" t="str">
        <f aca="false">IF(M12="","",IF(M12&lt;0,"Gemist / verlengd",IF(M12&lt;=30,"Actie",IF(M12&lt;=90,"Plannen","Op tijd"))))</f>
        <v/>
      </c>
      <c r="O12" s="5"/>
      <c r="P12" s="5"/>
      <c r="Q12" s="5"/>
      <c r="R12" s="5"/>
      <c r="S12" s="5"/>
      <c r="T12" s="5"/>
      <c r="U12" s="5"/>
      <c r="V12" s="5"/>
      <c r="W12" s="5"/>
      <c r="X12" s="7"/>
      <c r="Y12" s="5"/>
      <c r="Z12" s="5"/>
      <c r="AA12" s="6"/>
      <c r="AB12" s="4" t="str">
        <f aca="false">IF(K12="","",ROUNDUP(MONTH(K12)/3,0))</f>
        <v/>
      </c>
    </row>
    <row r="13" customFormat="false" ht="15" hidden="false" customHeight="false" outlineLevel="0" collapsed="false">
      <c r="A13" s="4" t="n">
        <v>9</v>
      </c>
      <c r="B13" s="5"/>
      <c r="C13" s="6"/>
      <c r="D13" s="5"/>
      <c r="E13" s="5"/>
      <c r="F13" s="7"/>
      <c r="G13" s="5"/>
      <c r="H13" s="5"/>
      <c r="I13" s="5"/>
      <c r="J13" s="8"/>
      <c r="K13" s="9" t="str">
        <f aca="false">IF(F13="","",EDATE(F13,G13)-1)</f>
        <v/>
      </c>
      <c r="L13" s="9" t="str">
        <f aca="false">IF(F13="","",EDATE(EDATE(F13,G13),-H13)-1)</f>
        <v/>
      </c>
      <c r="M13" s="4" t="str">
        <f aca="true">IF(L13="","",L13-TODAY())</f>
        <v/>
      </c>
      <c r="N13" s="4" t="str">
        <f aca="false">IF(M13="","",IF(M13&lt;0,"Gemist / verlengd",IF(M13&lt;=30,"Actie",IF(M13&lt;=90,"Plannen","Op tijd"))))</f>
        <v/>
      </c>
      <c r="O13" s="5"/>
      <c r="P13" s="5"/>
      <c r="Q13" s="5"/>
      <c r="R13" s="5"/>
      <c r="S13" s="5"/>
      <c r="T13" s="5"/>
      <c r="U13" s="5"/>
      <c r="V13" s="5"/>
      <c r="W13" s="5"/>
      <c r="X13" s="7"/>
      <c r="Y13" s="5"/>
      <c r="Z13" s="5"/>
      <c r="AA13" s="6"/>
      <c r="AB13" s="4" t="str">
        <f aca="false">IF(K13="","",ROUNDUP(MONTH(K13)/3,0))</f>
        <v/>
      </c>
    </row>
    <row r="14" customFormat="false" ht="15" hidden="false" customHeight="false" outlineLevel="0" collapsed="false">
      <c r="A14" s="4" t="n">
        <v>10</v>
      </c>
      <c r="B14" s="5"/>
      <c r="C14" s="6"/>
      <c r="D14" s="5"/>
      <c r="E14" s="5"/>
      <c r="F14" s="7"/>
      <c r="G14" s="5"/>
      <c r="H14" s="5"/>
      <c r="I14" s="5"/>
      <c r="J14" s="8"/>
      <c r="K14" s="9" t="str">
        <f aca="false">IF(F14="","",EDATE(F14,G14)-1)</f>
        <v/>
      </c>
      <c r="L14" s="9" t="str">
        <f aca="false">IF(F14="","",EDATE(EDATE(F14,G14),-H14)-1)</f>
        <v/>
      </c>
      <c r="M14" s="4" t="str">
        <f aca="true">IF(L14="","",L14-TODAY())</f>
        <v/>
      </c>
      <c r="N14" s="4" t="str">
        <f aca="false">IF(M14="","",IF(M14&lt;0,"Gemist / verlengd",IF(M14&lt;=30,"Actie",IF(M14&lt;=90,"Plannen","Op tijd"))))</f>
        <v/>
      </c>
      <c r="O14" s="5"/>
      <c r="P14" s="5"/>
      <c r="Q14" s="5"/>
      <c r="R14" s="5"/>
      <c r="S14" s="5"/>
      <c r="T14" s="5"/>
      <c r="U14" s="5"/>
      <c r="V14" s="5"/>
      <c r="W14" s="5"/>
      <c r="X14" s="7"/>
      <c r="Y14" s="5"/>
      <c r="Z14" s="5"/>
      <c r="AA14" s="6"/>
      <c r="AB14" s="4" t="str">
        <f aca="false">IF(K14="","",ROUNDUP(MONTH(K14)/3,0))</f>
        <v/>
      </c>
    </row>
    <row r="15" customFormat="false" ht="15" hidden="false" customHeight="false" outlineLevel="0" collapsed="false">
      <c r="A15" s="4" t="n">
        <v>11</v>
      </c>
      <c r="B15" s="5"/>
      <c r="C15" s="6"/>
      <c r="D15" s="5"/>
      <c r="E15" s="5"/>
      <c r="F15" s="7"/>
      <c r="G15" s="5"/>
      <c r="H15" s="5"/>
      <c r="I15" s="5"/>
      <c r="J15" s="8"/>
      <c r="K15" s="9" t="str">
        <f aca="false">IF(F15="","",EDATE(F15,G15)-1)</f>
        <v/>
      </c>
      <c r="L15" s="9" t="str">
        <f aca="false">IF(F15="","",EDATE(EDATE(F15,G15),-H15)-1)</f>
        <v/>
      </c>
      <c r="M15" s="4" t="str">
        <f aca="true">IF(L15="","",L15-TODAY())</f>
        <v/>
      </c>
      <c r="N15" s="4" t="str">
        <f aca="false">IF(M15="","",IF(M15&lt;0,"Gemist / verlengd",IF(M15&lt;=30,"Actie",IF(M15&lt;=90,"Plannen","Op tijd"))))</f>
        <v/>
      </c>
      <c r="O15" s="5"/>
      <c r="P15" s="5"/>
      <c r="Q15" s="5"/>
      <c r="R15" s="5"/>
      <c r="S15" s="5"/>
      <c r="T15" s="5"/>
      <c r="U15" s="5"/>
      <c r="V15" s="5"/>
      <c r="W15" s="5"/>
      <c r="X15" s="7"/>
      <c r="Y15" s="5"/>
      <c r="Z15" s="5"/>
      <c r="AA15" s="6"/>
      <c r="AB15" s="4" t="str">
        <f aca="false">IF(K15="","",ROUNDUP(MONTH(K15)/3,0))</f>
        <v/>
      </c>
    </row>
    <row r="16" customFormat="false" ht="15" hidden="false" customHeight="false" outlineLevel="0" collapsed="false">
      <c r="A16" s="4" t="n">
        <v>12</v>
      </c>
      <c r="B16" s="5"/>
      <c r="C16" s="6"/>
      <c r="D16" s="5"/>
      <c r="E16" s="5"/>
      <c r="F16" s="7"/>
      <c r="G16" s="5"/>
      <c r="H16" s="5"/>
      <c r="I16" s="5"/>
      <c r="J16" s="8"/>
      <c r="K16" s="9" t="str">
        <f aca="false">IF(F16="","",EDATE(F16,G16)-1)</f>
        <v/>
      </c>
      <c r="L16" s="9" t="str">
        <f aca="false">IF(F16="","",EDATE(EDATE(F16,G16),-H16)-1)</f>
        <v/>
      </c>
      <c r="M16" s="4" t="str">
        <f aca="true">IF(L16="","",L16-TODAY())</f>
        <v/>
      </c>
      <c r="N16" s="4" t="str">
        <f aca="false">IF(M16="","",IF(M16&lt;0,"Gemist / verlengd",IF(M16&lt;=30,"Actie",IF(M16&lt;=90,"Plannen","Op tijd"))))</f>
        <v/>
      </c>
      <c r="O16" s="5"/>
      <c r="P16" s="5"/>
      <c r="Q16" s="5"/>
      <c r="R16" s="5"/>
      <c r="S16" s="5"/>
      <c r="T16" s="5"/>
      <c r="U16" s="5"/>
      <c r="V16" s="5"/>
      <c r="W16" s="5"/>
      <c r="X16" s="7"/>
      <c r="Y16" s="5"/>
      <c r="Z16" s="5"/>
      <c r="AA16" s="6"/>
      <c r="AB16" s="4" t="str">
        <f aca="false">IF(K16="","",ROUNDUP(MONTH(K16)/3,0))</f>
        <v/>
      </c>
    </row>
    <row r="17" customFormat="false" ht="15" hidden="false" customHeight="false" outlineLevel="0" collapsed="false">
      <c r="A17" s="4" t="n">
        <v>13</v>
      </c>
      <c r="B17" s="5"/>
      <c r="C17" s="6"/>
      <c r="D17" s="5"/>
      <c r="E17" s="5"/>
      <c r="F17" s="7"/>
      <c r="G17" s="5"/>
      <c r="H17" s="5"/>
      <c r="I17" s="5"/>
      <c r="J17" s="8"/>
      <c r="K17" s="9" t="str">
        <f aca="false">IF(F17="","",EDATE(F17,G17)-1)</f>
        <v/>
      </c>
      <c r="L17" s="9" t="str">
        <f aca="false">IF(F17="","",EDATE(EDATE(F17,G17),-H17)-1)</f>
        <v/>
      </c>
      <c r="M17" s="4" t="str">
        <f aca="true">IF(L17="","",L17-TODAY())</f>
        <v/>
      </c>
      <c r="N17" s="4" t="str">
        <f aca="false">IF(M17="","",IF(M17&lt;0,"Gemist / verlengd",IF(M17&lt;=30,"Actie",IF(M17&lt;=90,"Plannen","Op tijd"))))</f>
        <v/>
      </c>
      <c r="O17" s="5"/>
      <c r="P17" s="5"/>
      <c r="Q17" s="5"/>
      <c r="R17" s="5"/>
      <c r="S17" s="5"/>
      <c r="T17" s="5"/>
      <c r="U17" s="5"/>
      <c r="V17" s="5"/>
      <c r="W17" s="5"/>
      <c r="X17" s="7"/>
      <c r="Y17" s="5"/>
      <c r="Z17" s="5"/>
      <c r="AA17" s="6"/>
      <c r="AB17" s="4" t="str">
        <f aca="false">IF(K17="","",ROUNDUP(MONTH(K17)/3,0))</f>
        <v/>
      </c>
    </row>
    <row r="18" customFormat="false" ht="15" hidden="false" customHeight="false" outlineLevel="0" collapsed="false">
      <c r="A18" s="4" t="n">
        <v>14</v>
      </c>
      <c r="B18" s="5"/>
      <c r="C18" s="6"/>
      <c r="D18" s="5"/>
      <c r="E18" s="5"/>
      <c r="F18" s="7"/>
      <c r="G18" s="5"/>
      <c r="H18" s="5"/>
      <c r="I18" s="5"/>
      <c r="J18" s="8"/>
      <c r="K18" s="9" t="str">
        <f aca="false">IF(F18="","",EDATE(F18,G18)-1)</f>
        <v/>
      </c>
      <c r="L18" s="9" t="str">
        <f aca="false">IF(F18="","",EDATE(EDATE(F18,G18),-H18)-1)</f>
        <v/>
      </c>
      <c r="M18" s="4" t="str">
        <f aca="true">IF(L18="","",L18-TODAY())</f>
        <v/>
      </c>
      <c r="N18" s="4" t="str">
        <f aca="false">IF(M18="","",IF(M18&lt;0,"Gemist / verlengd",IF(M18&lt;=30,"Actie",IF(M18&lt;=90,"Plannen","Op tijd"))))</f>
        <v/>
      </c>
      <c r="O18" s="5"/>
      <c r="P18" s="5"/>
      <c r="Q18" s="5"/>
      <c r="R18" s="5"/>
      <c r="S18" s="5"/>
      <c r="T18" s="5"/>
      <c r="U18" s="5"/>
      <c r="V18" s="5"/>
      <c r="W18" s="5"/>
      <c r="X18" s="7"/>
      <c r="Y18" s="5"/>
      <c r="Z18" s="5"/>
      <c r="AA18" s="6"/>
      <c r="AB18" s="4" t="str">
        <f aca="false">IF(K18="","",ROUNDUP(MONTH(K18)/3,0))</f>
        <v/>
      </c>
    </row>
    <row r="19" customFormat="false" ht="15" hidden="false" customHeight="false" outlineLevel="0" collapsed="false">
      <c r="A19" s="4" t="n">
        <v>15</v>
      </c>
      <c r="B19" s="5"/>
      <c r="C19" s="6"/>
      <c r="D19" s="5"/>
      <c r="E19" s="5"/>
      <c r="F19" s="7"/>
      <c r="G19" s="5"/>
      <c r="H19" s="5"/>
      <c r="I19" s="5"/>
      <c r="J19" s="8"/>
      <c r="K19" s="9" t="str">
        <f aca="false">IF(F19="","",EDATE(F19,G19)-1)</f>
        <v/>
      </c>
      <c r="L19" s="9" t="str">
        <f aca="false">IF(F19="","",EDATE(EDATE(F19,G19),-H19)-1)</f>
        <v/>
      </c>
      <c r="M19" s="4" t="str">
        <f aca="true">IF(L19="","",L19-TODAY())</f>
        <v/>
      </c>
      <c r="N19" s="4" t="str">
        <f aca="false">IF(M19="","",IF(M19&lt;0,"Gemist / verlengd",IF(M19&lt;=30,"Actie",IF(M19&lt;=90,"Plannen","Op tijd"))))</f>
        <v/>
      </c>
      <c r="O19" s="5"/>
      <c r="P19" s="5"/>
      <c r="Q19" s="5"/>
      <c r="R19" s="5"/>
      <c r="S19" s="5"/>
      <c r="T19" s="5"/>
      <c r="U19" s="5"/>
      <c r="V19" s="5"/>
      <c r="W19" s="5"/>
      <c r="X19" s="7"/>
      <c r="Y19" s="5"/>
      <c r="Z19" s="5"/>
      <c r="AA19" s="6"/>
      <c r="AB19" s="4" t="str">
        <f aca="false">IF(K19="","",ROUNDUP(MONTH(K19)/3,0))</f>
        <v/>
      </c>
    </row>
    <row r="20" customFormat="false" ht="15" hidden="false" customHeight="false" outlineLevel="0" collapsed="false">
      <c r="A20" s="4" t="n">
        <v>16</v>
      </c>
      <c r="B20" s="5"/>
      <c r="C20" s="6"/>
      <c r="D20" s="5"/>
      <c r="E20" s="5"/>
      <c r="F20" s="7"/>
      <c r="G20" s="5"/>
      <c r="H20" s="5"/>
      <c r="I20" s="5"/>
      <c r="J20" s="8"/>
      <c r="K20" s="9" t="str">
        <f aca="false">IF(F20="","",EDATE(F20,G20)-1)</f>
        <v/>
      </c>
      <c r="L20" s="9" t="str">
        <f aca="false">IF(F20="","",EDATE(EDATE(F20,G20),-H20)-1)</f>
        <v/>
      </c>
      <c r="M20" s="4" t="str">
        <f aca="true">IF(L20="","",L20-TODAY())</f>
        <v/>
      </c>
      <c r="N20" s="4" t="str">
        <f aca="false">IF(M20="","",IF(M20&lt;0,"Gemist / verlengd",IF(M20&lt;=30,"Actie",IF(M20&lt;=90,"Plannen","Op tijd"))))</f>
        <v/>
      </c>
      <c r="O20" s="5"/>
      <c r="P20" s="5"/>
      <c r="Q20" s="5"/>
      <c r="R20" s="5"/>
      <c r="S20" s="5"/>
      <c r="T20" s="5"/>
      <c r="U20" s="5"/>
      <c r="V20" s="5"/>
      <c r="W20" s="5"/>
      <c r="X20" s="7"/>
      <c r="Y20" s="5"/>
      <c r="Z20" s="5"/>
      <c r="AA20" s="6"/>
      <c r="AB20" s="4" t="str">
        <f aca="false">IF(K20="","",ROUNDUP(MONTH(K20)/3,0))</f>
        <v/>
      </c>
    </row>
    <row r="21" customFormat="false" ht="15" hidden="false" customHeight="false" outlineLevel="0" collapsed="false">
      <c r="A21" s="4" t="n">
        <v>17</v>
      </c>
      <c r="B21" s="5"/>
      <c r="C21" s="6"/>
      <c r="D21" s="5"/>
      <c r="E21" s="5"/>
      <c r="F21" s="7"/>
      <c r="G21" s="5"/>
      <c r="H21" s="5"/>
      <c r="I21" s="5"/>
      <c r="J21" s="8"/>
      <c r="K21" s="9" t="str">
        <f aca="false">IF(F21="","",EDATE(F21,G21)-1)</f>
        <v/>
      </c>
      <c r="L21" s="9" t="str">
        <f aca="false">IF(F21="","",EDATE(EDATE(F21,G21),-H21)-1)</f>
        <v/>
      </c>
      <c r="M21" s="4" t="str">
        <f aca="true">IF(L21="","",L21-TODAY())</f>
        <v/>
      </c>
      <c r="N21" s="4" t="str">
        <f aca="false">IF(M21="","",IF(M21&lt;0,"Gemist / verlengd",IF(M21&lt;=30,"Actie",IF(M21&lt;=90,"Plannen","Op tijd"))))</f>
        <v/>
      </c>
      <c r="O21" s="5"/>
      <c r="P21" s="5"/>
      <c r="Q21" s="5"/>
      <c r="R21" s="5"/>
      <c r="S21" s="5"/>
      <c r="T21" s="5"/>
      <c r="U21" s="5"/>
      <c r="V21" s="5"/>
      <c r="W21" s="5"/>
      <c r="X21" s="7"/>
      <c r="Y21" s="5"/>
      <c r="Z21" s="5"/>
      <c r="AA21" s="6"/>
      <c r="AB21" s="4" t="str">
        <f aca="false">IF(K21="","",ROUNDUP(MONTH(K21)/3,0))</f>
        <v/>
      </c>
    </row>
    <row r="22" customFormat="false" ht="15" hidden="false" customHeight="false" outlineLevel="0" collapsed="false">
      <c r="A22" s="4" t="n">
        <v>18</v>
      </c>
      <c r="B22" s="5"/>
      <c r="C22" s="6"/>
      <c r="D22" s="5"/>
      <c r="E22" s="5"/>
      <c r="F22" s="7"/>
      <c r="G22" s="5"/>
      <c r="H22" s="5"/>
      <c r="I22" s="5"/>
      <c r="J22" s="8"/>
      <c r="K22" s="9" t="str">
        <f aca="false">IF(F22="","",EDATE(F22,G22)-1)</f>
        <v/>
      </c>
      <c r="L22" s="9" t="str">
        <f aca="false">IF(F22="","",EDATE(EDATE(F22,G22),-H22)-1)</f>
        <v/>
      </c>
      <c r="M22" s="4" t="str">
        <f aca="true">IF(L22="","",L22-TODAY())</f>
        <v/>
      </c>
      <c r="N22" s="4" t="str">
        <f aca="false">IF(M22="","",IF(M22&lt;0,"Gemist / verlengd",IF(M22&lt;=30,"Actie",IF(M22&lt;=90,"Plannen","Op tijd"))))</f>
        <v/>
      </c>
      <c r="O22" s="5"/>
      <c r="P22" s="5"/>
      <c r="Q22" s="5"/>
      <c r="R22" s="5"/>
      <c r="S22" s="5"/>
      <c r="T22" s="5"/>
      <c r="U22" s="5"/>
      <c r="V22" s="5"/>
      <c r="W22" s="5"/>
      <c r="X22" s="7"/>
      <c r="Y22" s="5"/>
      <c r="Z22" s="5"/>
      <c r="AA22" s="6"/>
      <c r="AB22" s="4" t="str">
        <f aca="false">IF(K22="","",ROUNDUP(MONTH(K22)/3,0))</f>
        <v/>
      </c>
    </row>
    <row r="23" customFormat="false" ht="15" hidden="false" customHeight="false" outlineLevel="0" collapsed="false">
      <c r="A23" s="4" t="n">
        <v>19</v>
      </c>
      <c r="B23" s="5"/>
      <c r="C23" s="6"/>
      <c r="D23" s="5"/>
      <c r="E23" s="5"/>
      <c r="F23" s="7"/>
      <c r="G23" s="5"/>
      <c r="H23" s="5"/>
      <c r="I23" s="5"/>
      <c r="J23" s="8"/>
      <c r="K23" s="9" t="str">
        <f aca="false">IF(F23="","",EDATE(F23,G23)-1)</f>
        <v/>
      </c>
      <c r="L23" s="9" t="str">
        <f aca="false">IF(F23="","",EDATE(EDATE(F23,G23),-H23)-1)</f>
        <v/>
      </c>
      <c r="M23" s="4" t="str">
        <f aca="true">IF(L23="","",L23-TODAY())</f>
        <v/>
      </c>
      <c r="N23" s="4" t="str">
        <f aca="false">IF(M23="","",IF(M23&lt;0,"Gemist / verlengd",IF(M23&lt;=30,"Actie",IF(M23&lt;=90,"Plannen","Op tijd"))))</f>
        <v/>
      </c>
      <c r="O23" s="5"/>
      <c r="P23" s="5"/>
      <c r="Q23" s="5"/>
      <c r="R23" s="5"/>
      <c r="S23" s="5"/>
      <c r="T23" s="5"/>
      <c r="U23" s="5"/>
      <c r="V23" s="5"/>
      <c r="W23" s="5"/>
      <c r="X23" s="7"/>
      <c r="Y23" s="5"/>
      <c r="Z23" s="5"/>
      <c r="AA23" s="6"/>
      <c r="AB23" s="4" t="str">
        <f aca="false">IF(K23="","",ROUNDUP(MONTH(K23)/3,0))</f>
        <v/>
      </c>
    </row>
    <row r="24" customFormat="false" ht="15" hidden="false" customHeight="false" outlineLevel="0" collapsed="false">
      <c r="A24" s="4" t="n">
        <v>20</v>
      </c>
      <c r="B24" s="5"/>
      <c r="C24" s="6"/>
      <c r="D24" s="5"/>
      <c r="E24" s="5"/>
      <c r="F24" s="7"/>
      <c r="G24" s="5"/>
      <c r="H24" s="5"/>
      <c r="I24" s="5"/>
      <c r="J24" s="8"/>
      <c r="K24" s="9" t="str">
        <f aca="false">IF(F24="","",EDATE(F24,G24)-1)</f>
        <v/>
      </c>
      <c r="L24" s="9" t="str">
        <f aca="false">IF(F24="","",EDATE(EDATE(F24,G24),-H24)-1)</f>
        <v/>
      </c>
      <c r="M24" s="4" t="str">
        <f aca="true">IF(L24="","",L24-TODAY())</f>
        <v/>
      </c>
      <c r="N24" s="4" t="str">
        <f aca="false">IF(M24="","",IF(M24&lt;0,"Gemist / verlengd",IF(M24&lt;=30,"Actie",IF(M24&lt;=90,"Plannen","Op tijd"))))</f>
        <v/>
      </c>
      <c r="O24" s="5"/>
      <c r="P24" s="5"/>
      <c r="Q24" s="5"/>
      <c r="R24" s="5"/>
      <c r="S24" s="5"/>
      <c r="T24" s="5"/>
      <c r="U24" s="5"/>
      <c r="V24" s="5"/>
      <c r="W24" s="5"/>
      <c r="X24" s="7"/>
      <c r="Y24" s="5"/>
      <c r="Z24" s="5"/>
      <c r="AA24" s="6"/>
      <c r="AB24" s="4" t="str">
        <f aca="false">IF(K24="","",ROUNDUP(MONTH(K24)/3,0))</f>
        <v/>
      </c>
    </row>
    <row r="25" customFormat="false" ht="15" hidden="false" customHeight="false" outlineLevel="0" collapsed="false">
      <c r="A25" s="4" t="n">
        <v>21</v>
      </c>
      <c r="B25" s="5"/>
      <c r="C25" s="6"/>
      <c r="D25" s="5"/>
      <c r="E25" s="5"/>
      <c r="F25" s="7"/>
      <c r="G25" s="5"/>
      <c r="H25" s="5"/>
      <c r="I25" s="5"/>
      <c r="J25" s="8"/>
      <c r="K25" s="9" t="str">
        <f aca="false">IF(F25="","",EDATE(F25,G25)-1)</f>
        <v/>
      </c>
      <c r="L25" s="9" t="str">
        <f aca="false">IF(F25="","",EDATE(EDATE(F25,G25),-H25)-1)</f>
        <v/>
      </c>
      <c r="M25" s="4" t="str">
        <f aca="true">IF(L25="","",L25-TODAY())</f>
        <v/>
      </c>
      <c r="N25" s="4" t="str">
        <f aca="false">IF(M25="","",IF(M25&lt;0,"Gemist / verlengd",IF(M25&lt;=30,"Actie",IF(M25&lt;=90,"Plannen","Op tijd"))))</f>
        <v/>
      </c>
      <c r="O25" s="5"/>
      <c r="P25" s="5"/>
      <c r="Q25" s="5"/>
      <c r="R25" s="5"/>
      <c r="S25" s="5"/>
      <c r="T25" s="5"/>
      <c r="U25" s="5"/>
      <c r="V25" s="5"/>
      <c r="W25" s="5"/>
      <c r="X25" s="7"/>
      <c r="Y25" s="5"/>
      <c r="Z25" s="5"/>
      <c r="AA25" s="6"/>
      <c r="AB25" s="4" t="str">
        <f aca="false">IF(K25="","",ROUNDUP(MONTH(K25)/3,0))</f>
        <v/>
      </c>
    </row>
    <row r="26" customFormat="false" ht="15" hidden="false" customHeight="false" outlineLevel="0" collapsed="false">
      <c r="A26" s="4" t="n">
        <v>22</v>
      </c>
      <c r="B26" s="5"/>
      <c r="C26" s="6"/>
      <c r="D26" s="5"/>
      <c r="E26" s="5"/>
      <c r="F26" s="7"/>
      <c r="G26" s="5"/>
      <c r="H26" s="5"/>
      <c r="I26" s="5"/>
      <c r="J26" s="8"/>
      <c r="K26" s="9" t="str">
        <f aca="false">IF(F26="","",EDATE(F26,G26)-1)</f>
        <v/>
      </c>
      <c r="L26" s="9" t="str">
        <f aca="false">IF(F26="","",EDATE(EDATE(F26,G26),-H26)-1)</f>
        <v/>
      </c>
      <c r="M26" s="4" t="str">
        <f aca="true">IF(L26="","",L26-TODAY())</f>
        <v/>
      </c>
      <c r="N26" s="4" t="str">
        <f aca="false">IF(M26="","",IF(M26&lt;0,"Gemist / verlengd",IF(M26&lt;=30,"Actie",IF(M26&lt;=90,"Plannen","Op tijd"))))</f>
        <v/>
      </c>
      <c r="O26" s="5"/>
      <c r="P26" s="5"/>
      <c r="Q26" s="5"/>
      <c r="R26" s="5"/>
      <c r="S26" s="5"/>
      <c r="T26" s="5"/>
      <c r="U26" s="5"/>
      <c r="V26" s="5"/>
      <c r="W26" s="5"/>
      <c r="X26" s="7"/>
      <c r="Y26" s="5"/>
      <c r="Z26" s="5"/>
      <c r="AA26" s="6"/>
      <c r="AB26" s="4" t="str">
        <f aca="false">IF(K26="","",ROUNDUP(MONTH(K26)/3,0))</f>
        <v/>
      </c>
    </row>
    <row r="27" customFormat="false" ht="15" hidden="false" customHeight="false" outlineLevel="0" collapsed="false">
      <c r="A27" s="4" t="n">
        <v>23</v>
      </c>
      <c r="B27" s="5"/>
      <c r="C27" s="6"/>
      <c r="D27" s="5"/>
      <c r="E27" s="5"/>
      <c r="F27" s="7"/>
      <c r="G27" s="5"/>
      <c r="H27" s="5"/>
      <c r="I27" s="5"/>
      <c r="J27" s="8"/>
      <c r="K27" s="9" t="str">
        <f aca="false">IF(F27="","",EDATE(F27,G27)-1)</f>
        <v/>
      </c>
      <c r="L27" s="9" t="str">
        <f aca="false">IF(F27="","",EDATE(EDATE(F27,G27),-H27)-1)</f>
        <v/>
      </c>
      <c r="M27" s="4" t="str">
        <f aca="true">IF(L27="","",L27-TODAY())</f>
        <v/>
      </c>
      <c r="N27" s="4" t="str">
        <f aca="false">IF(M27="","",IF(M27&lt;0,"Gemist / verlengd",IF(M27&lt;=30,"Actie",IF(M27&lt;=90,"Plannen","Op tijd"))))</f>
        <v/>
      </c>
      <c r="O27" s="5"/>
      <c r="P27" s="5"/>
      <c r="Q27" s="5"/>
      <c r="R27" s="5"/>
      <c r="S27" s="5"/>
      <c r="T27" s="5"/>
      <c r="U27" s="5"/>
      <c r="V27" s="5"/>
      <c r="W27" s="5"/>
      <c r="X27" s="7"/>
      <c r="Y27" s="5"/>
      <c r="Z27" s="5"/>
      <c r="AA27" s="6"/>
      <c r="AB27" s="4" t="str">
        <f aca="false">IF(K27="","",ROUNDUP(MONTH(K27)/3,0))</f>
        <v/>
      </c>
    </row>
    <row r="28" customFormat="false" ht="15" hidden="false" customHeight="false" outlineLevel="0" collapsed="false">
      <c r="A28" s="4" t="n">
        <v>24</v>
      </c>
      <c r="B28" s="5"/>
      <c r="C28" s="6"/>
      <c r="D28" s="5"/>
      <c r="E28" s="5"/>
      <c r="F28" s="7"/>
      <c r="G28" s="5"/>
      <c r="H28" s="5"/>
      <c r="I28" s="5"/>
      <c r="J28" s="8"/>
      <c r="K28" s="9" t="str">
        <f aca="false">IF(F28="","",EDATE(F28,G28)-1)</f>
        <v/>
      </c>
      <c r="L28" s="9" t="str">
        <f aca="false">IF(F28="","",EDATE(EDATE(F28,G28),-H28)-1)</f>
        <v/>
      </c>
      <c r="M28" s="4" t="str">
        <f aca="true">IF(L28="","",L28-TODAY())</f>
        <v/>
      </c>
      <c r="N28" s="4" t="str">
        <f aca="false">IF(M28="","",IF(M28&lt;0,"Gemist / verlengd",IF(M28&lt;=30,"Actie",IF(M28&lt;=90,"Plannen","Op tijd"))))</f>
        <v/>
      </c>
      <c r="O28" s="5"/>
      <c r="P28" s="5"/>
      <c r="Q28" s="5"/>
      <c r="R28" s="5"/>
      <c r="S28" s="5"/>
      <c r="T28" s="5"/>
      <c r="U28" s="5"/>
      <c r="V28" s="5"/>
      <c r="W28" s="5"/>
      <c r="X28" s="7"/>
      <c r="Y28" s="5"/>
      <c r="Z28" s="5"/>
      <c r="AA28" s="6"/>
      <c r="AB28" s="4" t="str">
        <f aca="false">IF(K28="","",ROUNDUP(MONTH(K28)/3,0))</f>
        <v/>
      </c>
    </row>
    <row r="29" customFormat="false" ht="15" hidden="false" customHeight="false" outlineLevel="0" collapsed="false">
      <c r="A29" s="4" t="n">
        <v>25</v>
      </c>
      <c r="B29" s="5"/>
      <c r="C29" s="6"/>
      <c r="D29" s="5"/>
      <c r="E29" s="5"/>
      <c r="F29" s="7"/>
      <c r="G29" s="5"/>
      <c r="H29" s="5"/>
      <c r="I29" s="5"/>
      <c r="J29" s="8"/>
      <c r="K29" s="9" t="str">
        <f aca="false">IF(F29="","",EDATE(F29,G29)-1)</f>
        <v/>
      </c>
      <c r="L29" s="9" t="str">
        <f aca="false">IF(F29="","",EDATE(EDATE(F29,G29),-H29)-1)</f>
        <v/>
      </c>
      <c r="M29" s="4" t="str">
        <f aca="true">IF(L29="","",L29-TODAY())</f>
        <v/>
      </c>
      <c r="N29" s="4" t="str">
        <f aca="false">IF(M29="","",IF(M29&lt;0,"Gemist / verlengd",IF(M29&lt;=30,"Actie",IF(M29&lt;=90,"Plannen","Op tijd"))))</f>
        <v/>
      </c>
      <c r="O29" s="5"/>
      <c r="P29" s="5"/>
      <c r="Q29" s="5"/>
      <c r="R29" s="5"/>
      <c r="S29" s="5"/>
      <c r="T29" s="5"/>
      <c r="U29" s="5"/>
      <c r="V29" s="5"/>
      <c r="W29" s="5"/>
      <c r="X29" s="7"/>
      <c r="Y29" s="5"/>
      <c r="Z29" s="5"/>
      <c r="AA29" s="6"/>
      <c r="AB29" s="4" t="str">
        <f aca="false">IF(K29="","",ROUNDUP(MONTH(K29)/3,0))</f>
        <v/>
      </c>
    </row>
    <row r="30" customFormat="false" ht="15" hidden="false" customHeight="false" outlineLevel="0" collapsed="false">
      <c r="A30" s="4" t="n">
        <v>26</v>
      </c>
      <c r="B30" s="5"/>
      <c r="C30" s="6"/>
      <c r="D30" s="5"/>
      <c r="E30" s="5"/>
      <c r="F30" s="7"/>
      <c r="G30" s="5"/>
      <c r="H30" s="5"/>
      <c r="I30" s="5"/>
      <c r="J30" s="8"/>
      <c r="K30" s="9" t="str">
        <f aca="false">IF(F30="","",EDATE(F30,G30)-1)</f>
        <v/>
      </c>
      <c r="L30" s="9" t="str">
        <f aca="false">IF(F30="","",EDATE(EDATE(F30,G30),-H30)-1)</f>
        <v/>
      </c>
      <c r="M30" s="4" t="str">
        <f aca="true">IF(L30="","",L30-TODAY())</f>
        <v/>
      </c>
      <c r="N30" s="4" t="str">
        <f aca="false">IF(M30="","",IF(M30&lt;0,"Gemist / verlengd",IF(M30&lt;=30,"Actie",IF(M30&lt;=90,"Plannen","Op tijd"))))</f>
        <v/>
      </c>
      <c r="O30" s="5"/>
      <c r="P30" s="5"/>
      <c r="Q30" s="5"/>
      <c r="R30" s="5"/>
      <c r="S30" s="5"/>
      <c r="T30" s="5"/>
      <c r="U30" s="5"/>
      <c r="V30" s="5"/>
      <c r="W30" s="5"/>
      <c r="X30" s="7"/>
      <c r="Y30" s="5"/>
      <c r="Z30" s="5"/>
      <c r="AA30" s="6"/>
      <c r="AB30" s="4" t="str">
        <f aca="false">IF(K30="","",ROUNDUP(MONTH(K30)/3,0))</f>
        <v/>
      </c>
    </row>
    <row r="31" customFormat="false" ht="15" hidden="false" customHeight="false" outlineLevel="0" collapsed="false">
      <c r="A31" s="4" t="n">
        <v>27</v>
      </c>
      <c r="B31" s="5"/>
      <c r="C31" s="6"/>
      <c r="D31" s="5"/>
      <c r="E31" s="5"/>
      <c r="F31" s="7"/>
      <c r="G31" s="5"/>
      <c r="H31" s="5"/>
      <c r="I31" s="5"/>
      <c r="J31" s="8"/>
      <c r="K31" s="9" t="str">
        <f aca="false">IF(F31="","",EDATE(F31,G31)-1)</f>
        <v/>
      </c>
      <c r="L31" s="9" t="str">
        <f aca="false">IF(F31="","",EDATE(EDATE(F31,G31),-H31)-1)</f>
        <v/>
      </c>
      <c r="M31" s="4" t="str">
        <f aca="true">IF(L31="","",L31-TODAY())</f>
        <v/>
      </c>
      <c r="N31" s="4" t="str">
        <f aca="false">IF(M31="","",IF(M31&lt;0,"Gemist / verlengd",IF(M31&lt;=30,"Actie",IF(M31&lt;=90,"Plannen","Op tijd"))))</f>
        <v/>
      </c>
      <c r="O31" s="5"/>
      <c r="P31" s="5"/>
      <c r="Q31" s="5"/>
      <c r="R31" s="5"/>
      <c r="S31" s="5"/>
      <c r="T31" s="5"/>
      <c r="U31" s="5"/>
      <c r="V31" s="5"/>
      <c r="W31" s="5"/>
      <c r="X31" s="7"/>
      <c r="Y31" s="5"/>
      <c r="Z31" s="5"/>
      <c r="AA31" s="6"/>
      <c r="AB31" s="4" t="str">
        <f aca="false">IF(K31="","",ROUNDUP(MONTH(K31)/3,0))</f>
        <v/>
      </c>
    </row>
    <row r="32" customFormat="false" ht="15" hidden="false" customHeight="false" outlineLevel="0" collapsed="false">
      <c r="A32" s="4" t="n">
        <v>28</v>
      </c>
      <c r="B32" s="5"/>
      <c r="C32" s="6"/>
      <c r="D32" s="5"/>
      <c r="E32" s="5"/>
      <c r="F32" s="7"/>
      <c r="G32" s="5"/>
      <c r="H32" s="5"/>
      <c r="I32" s="5"/>
      <c r="J32" s="8"/>
      <c r="K32" s="9" t="str">
        <f aca="false">IF(F32="","",EDATE(F32,G32)-1)</f>
        <v/>
      </c>
      <c r="L32" s="9" t="str">
        <f aca="false">IF(F32="","",EDATE(EDATE(F32,G32),-H32)-1)</f>
        <v/>
      </c>
      <c r="M32" s="4" t="str">
        <f aca="true">IF(L32="","",L32-TODAY())</f>
        <v/>
      </c>
      <c r="N32" s="4" t="str">
        <f aca="false">IF(M32="","",IF(M32&lt;0,"Gemist / verlengd",IF(M32&lt;=30,"Actie",IF(M32&lt;=90,"Plannen","Op tijd"))))</f>
        <v/>
      </c>
      <c r="O32" s="5"/>
      <c r="P32" s="5"/>
      <c r="Q32" s="5"/>
      <c r="R32" s="5"/>
      <c r="S32" s="5"/>
      <c r="T32" s="5"/>
      <c r="U32" s="5"/>
      <c r="V32" s="5"/>
      <c r="W32" s="5"/>
      <c r="X32" s="7"/>
      <c r="Y32" s="5"/>
      <c r="Z32" s="5"/>
      <c r="AA32" s="6"/>
      <c r="AB32" s="4" t="str">
        <f aca="false">IF(K32="","",ROUNDUP(MONTH(K32)/3,0))</f>
        <v/>
      </c>
    </row>
    <row r="33" customFormat="false" ht="15" hidden="false" customHeight="false" outlineLevel="0" collapsed="false">
      <c r="A33" s="4" t="n">
        <v>29</v>
      </c>
      <c r="B33" s="5"/>
      <c r="C33" s="6"/>
      <c r="D33" s="5"/>
      <c r="E33" s="5"/>
      <c r="F33" s="7"/>
      <c r="G33" s="5"/>
      <c r="H33" s="5"/>
      <c r="I33" s="5"/>
      <c r="J33" s="8"/>
      <c r="K33" s="9" t="str">
        <f aca="false">IF(F33="","",EDATE(F33,G33)-1)</f>
        <v/>
      </c>
      <c r="L33" s="9" t="str">
        <f aca="false">IF(F33="","",EDATE(EDATE(F33,G33),-H33)-1)</f>
        <v/>
      </c>
      <c r="M33" s="4" t="str">
        <f aca="true">IF(L33="","",L33-TODAY())</f>
        <v/>
      </c>
      <c r="N33" s="4" t="str">
        <f aca="false">IF(M33="","",IF(M33&lt;0,"Gemist / verlengd",IF(M33&lt;=30,"Actie",IF(M33&lt;=90,"Plannen","Op tijd"))))</f>
        <v/>
      </c>
      <c r="O33" s="5"/>
      <c r="P33" s="5"/>
      <c r="Q33" s="5"/>
      <c r="R33" s="5"/>
      <c r="S33" s="5"/>
      <c r="T33" s="5"/>
      <c r="U33" s="5"/>
      <c r="V33" s="5"/>
      <c r="W33" s="5"/>
      <c r="X33" s="7"/>
      <c r="Y33" s="5"/>
      <c r="Z33" s="5"/>
      <c r="AA33" s="6"/>
      <c r="AB33" s="4" t="str">
        <f aca="false">IF(K33="","",ROUNDUP(MONTH(K33)/3,0))</f>
        <v/>
      </c>
    </row>
    <row r="34" customFormat="false" ht="15" hidden="false" customHeight="false" outlineLevel="0" collapsed="false">
      <c r="A34" s="4" t="n">
        <v>30</v>
      </c>
      <c r="B34" s="5"/>
      <c r="C34" s="6"/>
      <c r="D34" s="5"/>
      <c r="E34" s="5"/>
      <c r="F34" s="7"/>
      <c r="G34" s="5"/>
      <c r="H34" s="5"/>
      <c r="I34" s="5"/>
      <c r="J34" s="8"/>
      <c r="K34" s="9" t="str">
        <f aca="false">IF(F34="","",EDATE(F34,G34)-1)</f>
        <v/>
      </c>
      <c r="L34" s="9" t="str">
        <f aca="false">IF(F34="","",EDATE(EDATE(F34,G34),-H34)-1)</f>
        <v/>
      </c>
      <c r="M34" s="4" t="str">
        <f aca="true">IF(L34="","",L34-TODAY())</f>
        <v/>
      </c>
      <c r="N34" s="4" t="str">
        <f aca="false">IF(M34="","",IF(M34&lt;0,"Gemist / verlengd",IF(M34&lt;=30,"Actie",IF(M34&lt;=90,"Plannen","Op tijd"))))</f>
        <v/>
      </c>
      <c r="O34" s="5"/>
      <c r="P34" s="5"/>
      <c r="Q34" s="5"/>
      <c r="R34" s="5"/>
      <c r="S34" s="5"/>
      <c r="T34" s="5"/>
      <c r="U34" s="5"/>
      <c r="V34" s="5"/>
      <c r="W34" s="5"/>
      <c r="X34" s="7"/>
      <c r="Y34" s="5"/>
      <c r="Z34" s="5"/>
      <c r="AA34" s="6"/>
      <c r="AB34" s="4" t="str">
        <f aca="false">IF(K34="","",ROUNDUP(MONTH(K34)/3,0))</f>
        <v/>
      </c>
    </row>
    <row r="35" customFormat="false" ht="15" hidden="false" customHeight="false" outlineLevel="0" collapsed="false">
      <c r="A35" s="4" t="n">
        <v>31</v>
      </c>
      <c r="B35" s="5"/>
      <c r="C35" s="6"/>
      <c r="D35" s="5"/>
      <c r="E35" s="5"/>
      <c r="F35" s="7"/>
      <c r="G35" s="5"/>
      <c r="H35" s="5"/>
      <c r="I35" s="5"/>
      <c r="J35" s="8"/>
      <c r="K35" s="9" t="str">
        <f aca="false">IF(F35="","",EDATE(F35,G35)-1)</f>
        <v/>
      </c>
      <c r="L35" s="9" t="str">
        <f aca="false">IF(F35="","",EDATE(EDATE(F35,G35),-H35)-1)</f>
        <v/>
      </c>
      <c r="M35" s="4" t="str">
        <f aca="true">IF(L35="","",L35-TODAY())</f>
        <v/>
      </c>
      <c r="N35" s="4" t="str">
        <f aca="false">IF(M35="","",IF(M35&lt;0,"Gemist / verlengd",IF(M35&lt;=30,"Actie",IF(M35&lt;=90,"Plannen","Op tijd"))))</f>
        <v/>
      </c>
      <c r="O35" s="5"/>
      <c r="P35" s="5"/>
      <c r="Q35" s="5"/>
      <c r="R35" s="5"/>
      <c r="S35" s="5"/>
      <c r="T35" s="5"/>
      <c r="U35" s="5"/>
      <c r="V35" s="5"/>
      <c r="W35" s="5"/>
      <c r="X35" s="7"/>
      <c r="Y35" s="5"/>
      <c r="Z35" s="5"/>
      <c r="AA35" s="6"/>
      <c r="AB35" s="4" t="str">
        <f aca="false">IF(K35="","",ROUNDUP(MONTH(K35)/3,0))</f>
        <v/>
      </c>
    </row>
    <row r="36" customFormat="false" ht="15" hidden="false" customHeight="false" outlineLevel="0" collapsed="false">
      <c r="A36" s="4" t="n">
        <v>32</v>
      </c>
      <c r="B36" s="5"/>
      <c r="C36" s="6"/>
      <c r="D36" s="5"/>
      <c r="E36" s="5"/>
      <c r="F36" s="7"/>
      <c r="G36" s="5"/>
      <c r="H36" s="5"/>
      <c r="I36" s="5"/>
      <c r="J36" s="8"/>
      <c r="K36" s="9" t="str">
        <f aca="false">IF(F36="","",EDATE(F36,G36)-1)</f>
        <v/>
      </c>
      <c r="L36" s="9" t="str">
        <f aca="false">IF(F36="","",EDATE(EDATE(F36,G36),-H36)-1)</f>
        <v/>
      </c>
      <c r="M36" s="4" t="str">
        <f aca="true">IF(L36="","",L36-TODAY())</f>
        <v/>
      </c>
      <c r="N36" s="4" t="str">
        <f aca="false">IF(M36="","",IF(M36&lt;0,"Gemist / verlengd",IF(M36&lt;=30,"Actie",IF(M36&lt;=90,"Plannen","Op tijd"))))</f>
        <v/>
      </c>
      <c r="O36" s="5"/>
      <c r="P36" s="5"/>
      <c r="Q36" s="5"/>
      <c r="R36" s="5"/>
      <c r="S36" s="5"/>
      <c r="T36" s="5"/>
      <c r="U36" s="5"/>
      <c r="V36" s="5"/>
      <c r="W36" s="5"/>
      <c r="X36" s="7"/>
      <c r="Y36" s="5"/>
      <c r="Z36" s="5"/>
      <c r="AA36" s="6"/>
      <c r="AB36" s="4" t="str">
        <f aca="false">IF(K36="","",ROUNDUP(MONTH(K36)/3,0))</f>
        <v/>
      </c>
    </row>
    <row r="37" customFormat="false" ht="15" hidden="false" customHeight="false" outlineLevel="0" collapsed="false">
      <c r="A37" s="4" t="n">
        <v>33</v>
      </c>
      <c r="B37" s="5"/>
      <c r="C37" s="6"/>
      <c r="D37" s="5"/>
      <c r="E37" s="5"/>
      <c r="F37" s="7"/>
      <c r="G37" s="5"/>
      <c r="H37" s="5"/>
      <c r="I37" s="5"/>
      <c r="J37" s="8"/>
      <c r="K37" s="9" t="str">
        <f aca="false">IF(F37="","",EDATE(F37,G37)-1)</f>
        <v/>
      </c>
      <c r="L37" s="9" t="str">
        <f aca="false">IF(F37="","",EDATE(EDATE(F37,G37),-H37)-1)</f>
        <v/>
      </c>
      <c r="M37" s="4" t="str">
        <f aca="true">IF(L37="","",L37-TODAY())</f>
        <v/>
      </c>
      <c r="N37" s="4" t="str">
        <f aca="false">IF(M37="","",IF(M37&lt;0,"Gemist / verlengd",IF(M37&lt;=30,"Actie",IF(M37&lt;=90,"Plannen","Op tijd"))))</f>
        <v/>
      </c>
      <c r="O37" s="5"/>
      <c r="P37" s="5"/>
      <c r="Q37" s="5"/>
      <c r="R37" s="5"/>
      <c r="S37" s="5"/>
      <c r="T37" s="5"/>
      <c r="U37" s="5"/>
      <c r="V37" s="5"/>
      <c r="W37" s="5"/>
      <c r="X37" s="7"/>
      <c r="Y37" s="5"/>
      <c r="Z37" s="5"/>
      <c r="AA37" s="6"/>
      <c r="AB37" s="4" t="str">
        <f aca="false">IF(K37="","",ROUNDUP(MONTH(K37)/3,0))</f>
        <v/>
      </c>
    </row>
    <row r="38" customFormat="false" ht="15" hidden="false" customHeight="false" outlineLevel="0" collapsed="false">
      <c r="A38" s="4" t="n">
        <v>34</v>
      </c>
      <c r="B38" s="5"/>
      <c r="C38" s="6"/>
      <c r="D38" s="5"/>
      <c r="E38" s="5"/>
      <c r="F38" s="7"/>
      <c r="G38" s="5"/>
      <c r="H38" s="5"/>
      <c r="I38" s="5"/>
      <c r="J38" s="8"/>
      <c r="K38" s="9" t="str">
        <f aca="false">IF(F38="","",EDATE(F38,G38)-1)</f>
        <v/>
      </c>
      <c r="L38" s="9" t="str">
        <f aca="false">IF(F38="","",EDATE(EDATE(F38,G38),-H38)-1)</f>
        <v/>
      </c>
      <c r="M38" s="4" t="str">
        <f aca="true">IF(L38="","",L38-TODAY())</f>
        <v/>
      </c>
      <c r="N38" s="4" t="str">
        <f aca="false">IF(M38="","",IF(M38&lt;0,"Gemist / verlengd",IF(M38&lt;=30,"Actie",IF(M38&lt;=90,"Plannen","Op tijd"))))</f>
        <v/>
      </c>
      <c r="O38" s="5"/>
      <c r="P38" s="5"/>
      <c r="Q38" s="5"/>
      <c r="R38" s="5"/>
      <c r="S38" s="5"/>
      <c r="T38" s="5"/>
      <c r="U38" s="5"/>
      <c r="V38" s="5"/>
      <c r="W38" s="5"/>
      <c r="X38" s="7"/>
      <c r="Y38" s="5"/>
      <c r="Z38" s="5"/>
      <c r="AA38" s="6"/>
      <c r="AB38" s="4" t="str">
        <f aca="false">IF(K38="","",ROUNDUP(MONTH(K38)/3,0))</f>
        <v/>
      </c>
    </row>
    <row r="39" customFormat="false" ht="15" hidden="false" customHeight="false" outlineLevel="0" collapsed="false">
      <c r="A39" s="4" t="n">
        <v>35</v>
      </c>
      <c r="B39" s="5"/>
      <c r="C39" s="6"/>
      <c r="D39" s="5"/>
      <c r="E39" s="5"/>
      <c r="F39" s="7"/>
      <c r="G39" s="5"/>
      <c r="H39" s="5"/>
      <c r="I39" s="5"/>
      <c r="J39" s="8"/>
      <c r="K39" s="9" t="str">
        <f aca="false">IF(F39="","",EDATE(F39,G39)-1)</f>
        <v/>
      </c>
      <c r="L39" s="9" t="str">
        <f aca="false">IF(F39="","",EDATE(EDATE(F39,G39),-H39)-1)</f>
        <v/>
      </c>
      <c r="M39" s="4" t="str">
        <f aca="true">IF(L39="","",L39-TODAY())</f>
        <v/>
      </c>
      <c r="N39" s="4" t="str">
        <f aca="false">IF(M39="","",IF(M39&lt;0,"Gemist / verlengd",IF(M39&lt;=30,"Actie",IF(M39&lt;=90,"Plannen","Op tijd"))))</f>
        <v/>
      </c>
      <c r="O39" s="5"/>
      <c r="P39" s="5"/>
      <c r="Q39" s="5"/>
      <c r="R39" s="5"/>
      <c r="S39" s="5"/>
      <c r="T39" s="5"/>
      <c r="U39" s="5"/>
      <c r="V39" s="5"/>
      <c r="W39" s="5"/>
      <c r="X39" s="7"/>
      <c r="Y39" s="5"/>
      <c r="Z39" s="5"/>
      <c r="AA39" s="6"/>
      <c r="AB39" s="4" t="str">
        <f aca="false">IF(K39="","",ROUNDUP(MONTH(K39)/3,0))</f>
        <v/>
      </c>
    </row>
    <row r="40" customFormat="false" ht="15" hidden="false" customHeight="false" outlineLevel="0" collapsed="false">
      <c r="A40" s="4" t="n">
        <v>36</v>
      </c>
      <c r="B40" s="5"/>
      <c r="C40" s="6"/>
      <c r="D40" s="5"/>
      <c r="E40" s="5"/>
      <c r="F40" s="7"/>
      <c r="G40" s="5"/>
      <c r="H40" s="5"/>
      <c r="I40" s="5"/>
      <c r="J40" s="8"/>
      <c r="K40" s="9" t="str">
        <f aca="false">IF(F40="","",EDATE(F40,G40)-1)</f>
        <v/>
      </c>
      <c r="L40" s="9" t="str">
        <f aca="false">IF(F40="","",EDATE(EDATE(F40,G40),-H40)-1)</f>
        <v/>
      </c>
      <c r="M40" s="4" t="str">
        <f aca="true">IF(L40="","",L40-TODAY())</f>
        <v/>
      </c>
      <c r="N40" s="4" t="str">
        <f aca="false">IF(M40="","",IF(M40&lt;0,"Gemist / verlengd",IF(M40&lt;=30,"Actie",IF(M40&lt;=90,"Plannen","Op tijd"))))</f>
        <v/>
      </c>
      <c r="O40" s="5"/>
      <c r="P40" s="5"/>
      <c r="Q40" s="5"/>
      <c r="R40" s="5"/>
      <c r="S40" s="5"/>
      <c r="T40" s="5"/>
      <c r="U40" s="5"/>
      <c r="V40" s="5"/>
      <c r="W40" s="5"/>
      <c r="X40" s="7"/>
      <c r="Y40" s="5"/>
      <c r="Z40" s="5"/>
      <c r="AA40" s="6"/>
      <c r="AB40" s="4" t="str">
        <f aca="false">IF(K40="","",ROUNDUP(MONTH(K40)/3,0))</f>
        <v/>
      </c>
    </row>
    <row r="41" customFormat="false" ht="15" hidden="false" customHeight="false" outlineLevel="0" collapsed="false">
      <c r="A41" s="4" t="n">
        <v>37</v>
      </c>
      <c r="B41" s="5"/>
      <c r="C41" s="6"/>
      <c r="D41" s="5"/>
      <c r="E41" s="5"/>
      <c r="F41" s="7"/>
      <c r="G41" s="5"/>
      <c r="H41" s="5"/>
      <c r="I41" s="5"/>
      <c r="J41" s="8"/>
      <c r="K41" s="9" t="str">
        <f aca="false">IF(F41="","",EDATE(F41,G41)-1)</f>
        <v/>
      </c>
      <c r="L41" s="9" t="str">
        <f aca="false">IF(F41="","",EDATE(EDATE(F41,G41),-H41)-1)</f>
        <v/>
      </c>
      <c r="M41" s="4" t="str">
        <f aca="true">IF(L41="","",L41-TODAY())</f>
        <v/>
      </c>
      <c r="N41" s="4" t="str">
        <f aca="false">IF(M41="","",IF(M41&lt;0,"Gemist / verlengd",IF(M41&lt;=30,"Actie",IF(M41&lt;=90,"Plannen","Op tijd"))))</f>
        <v/>
      </c>
      <c r="O41" s="5"/>
      <c r="P41" s="5"/>
      <c r="Q41" s="5"/>
      <c r="R41" s="5"/>
      <c r="S41" s="5"/>
      <c r="T41" s="5"/>
      <c r="U41" s="5"/>
      <c r="V41" s="5"/>
      <c r="W41" s="5"/>
      <c r="X41" s="7"/>
      <c r="Y41" s="5"/>
      <c r="Z41" s="5"/>
      <c r="AA41" s="6"/>
      <c r="AB41" s="4" t="str">
        <f aca="false">IF(K41="","",ROUNDUP(MONTH(K41)/3,0))</f>
        <v/>
      </c>
    </row>
    <row r="42" customFormat="false" ht="15" hidden="false" customHeight="false" outlineLevel="0" collapsed="false">
      <c r="A42" s="4" t="n">
        <v>38</v>
      </c>
      <c r="B42" s="5"/>
      <c r="C42" s="6"/>
      <c r="D42" s="5"/>
      <c r="E42" s="5"/>
      <c r="F42" s="7"/>
      <c r="G42" s="5"/>
      <c r="H42" s="5"/>
      <c r="I42" s="5"/>
      <c r="J42" s="8"/>
      <c r="K42" s="9" t="str">
        <f aca="false">IF(F42="","",EDATE(F42,G42)-1)</f>
        <v/>
      </c>
      <c r="L42" s="9" t="str">
        <f aca="false">IF(F42="","",EDATE(EDATE(F42,G42),-H42)-1)</f>
        <v/>
      </c>
      <c r="M42" s="4" t="str">
        <f aca="true">IF(L42="","",L42-TODAY())</f>
        <v/>
      </c>
      <c r="N42" s="4" t="str">
        <f aca="false">IF(M42="","",IF(M42&lt;0,"Gemist / verlengd",IF(M42&lt;=30,"Actie",IF(M42&lt;=90,"Plannen","Op tijd"))))</f>
        <v/>
      </c>
      <c r="O42" s="5"/>
      <c r="P42" s="5"/>
      <c r="Q42" s="5"/>
      <c r="R42" s="5"/>
      <c r="S42" s="5"/>
      <c r="T42" s="5"/>
      <c r="U42" s="5"/>
      <c r="V42" s="5"/>
      <c r="W42" s="5"/>
      <c r="X42" s="7"/>
      <c r="Y42" s="5"/>
      <c r="Z42" s="5"/>
      <c r="AA42" s="6"/>
      <c r="AB42" s="4" t="str">
        <f aca="false">IF(K42="","",ROUNDUP(MONTH(K42)/3,0))</f>
        <v/>
      </c>
    </row>
    <row r="43" customFormat="false" ht="15" hidden="false" customHeight="false" outlineLevel="0" collapsed="false">
      <c r="A43" s="4" t="n">
        <v>39</v>
      </c>
      <c r="B43" s="5"/>
      <c r="C43" s="6"/>
      <c r="D43" s="5"/>
      <c r="E43" s="5"/>
      <c r="F43" s="7"/>
      <c r="G43" s="5"/>
      <c r="H43" s="5"/>
      <c r="I43" s="5"/>
      <c r="J43" s="8"/>
      <c r="K43" s="9" t="str">
        <f aca="false">IF(F43="","",EDATE(F43,G43)-1)</f>
        <v/>
      </c>
      <c r="L43" s="9" t="str">
        <f aca="false">IF(F43="","",EDATE(EDATE(F43,G43),-H43)-1)</f>
        <v/>
      </c>
      <c r="M43" s="4" t="str">
        <f aca="true">IF(L43="","",L43-TODAY())</f>
        <v/>
      </c>
      <c r="N43" s="4" t="str">
        <f aca="false">IF(M43="","",IF(M43&lt;0,"Gemist / verlengd",IF(M43&lt;=30,"Actie",IF(M43&lt;=90,"Plannen","Op tijd"))))</f>
        <v/>
      </c>
      <c r="O43" s="5"/>
      <c r="P43" s="5"/>
      <c r="Q43" s="5"/>
      <c r="R43" s="5"/>
      <c r="S43" s="5"/>
      <c r="T43" s="5"/>
      <c r="U43" s="5"/>
      <c r="V43" s="5"/>
      <c r="W43" s="5"/>
      <c r="X43" s="7"/>
      <c r="Y43" s="5"/>
      <c r="Z43" s="5"/>
      <c r="AA43" s="6"/>
      <c r="AB43" s="4" t="str">
        <f aca="false">IF(K43="","",ROUNDUP(MONTH(K43)/3,0))</f>
        <v/>
      </c>
    </row>
    <row r="44" customFormat="false" ht="15" hidden="false" customHeight="false" outlineLevel="0" collapsed="false">
      <c r="A44" s="4" t="n">
        <v>40</v>
      </c>
      <c r="B44" s="5"/>
      <c r="C44" s="6"/>
      <c r="D44" s="5"/>
      <c r="E44" s="5"/>
      <c r="F44" s="7"/>
      <c r="G44" s="5"/>
      <c r="H44" s="5"/>
      <c r="I44" s="5"/>
      <c r="J44" s="8"/>
      <c r="K44" s="9" t="str">
        <f aca="false">IF(F44="","",EDATE(F44,G44)-1)</f>
        <v/>
      </c>
      <c r="L44" s="9" t="str">
        <f aca="false">IF(F44="","",EDATE(EDATE(F44,G44),-H44)-1)</f>
        <v/>
      </c>
      <c r="M44" s="4" t="str">
        <f aca="true">IF(L44="","",L44-TODAY())</f>
        <v/>
      </c>
      <c r="N44" s="4" t="str">
        <f aca="false">IF(M44="","",IF(M44&lt;0,"Gemist / verlengd",IF(M44&lt;=30,"Actie",IF(M44&lt;=90,"Plannen","Op tijd"))))</f>
        <v/>
      </c>
      <c r="O44" s="5"/>
      <c r="P44" s="5"/>
      <c r="Q44" s="5"/>
      <c r="R44" s="5"/>
      <c r="S44" s="5"/>
      <c r="T44" s="5"/>
      <c r="U44" s="5"/>
      <c r="V44" s="5"/>
      <c r="W44" s="5"/>
      <c r="X44" s="7"/>
      <c r="Y44" s="5"/>
      <c r="Z44" s="5"/>
      <c r="AA44" s="6"/>
      <c r="AB44" s="4" t="str">
        <f aca="false">IF(K44="","",ROUNDUP(MONTH(K44)/3,0))</f>
        <v/>
      </c>
    </row>
    <row r="45" customFormat="false" ht="15" hidden="false" customHeight="false" outlineLevel="0" collapsed="false">
      <c r="A45" s="4" t="n">
        <v>41</v>
      </c>
      <c r="B45" s="5"/>
      <c r="C45" s="6"/>
      <c r="D45" s="5"/>
      <c r="E45" s="5"/>
      <c r="F45" s="7"/>
      <c r="G45" s="5"/>
      <c r="H45" s="5"/>
      <c r="I45" s="5"/>
      <c r="J45" s="8"/>
      <c r="K45" s="9" t="str">
        <f aca="false">IF(F45="","",EDATE(F45,G45)-1)</f>
        <v/>
      </c>
      <c r="L45" s="9" t="str">
        <f aca="false">IF(F45="","",EDATE(EDATE(F45,G45),-H45)-1)</f>
        <v/>
      </c>
      <c r="M45" s="4" t="str">
        <f aca="true">IF(L45="","",L45-TODAY())</f>
        <v/>
      </c>
      <c r="N45" s="4" t="str">
        <f aca="false">IF(M45="","",IF(M45&lt;0,"Gemist / verlengd",IF(M45&lt;=30,"Actie",IF(M45&lt;=90,"Plannen","Op tijd"))))</f>
        <v/>
      </c>
      <c r="O45" s="5"/>
      <c r="P45" s="5"/>
      <c r="Q45" s="5"/>
      <c r="R45" s="5"/>
      <c r="S45" s="5"/>
      <c r="T45" s="5"/>
      <c r="U45" s="5"/>
      <c r="V45" s="5"/>
      <c r="W45" s="5"/>
      <c r="X45" s="7"/>
      <c r="Y45" s="5"/>
      <c r="Z45" s="5"/>
      <c r="AA45" s="6"/>
      <c r="AB45" s="4" t="str">
        <f aca="false">IF(K45="","",ROUNDUP(MONTH(K45)/3,0))</f>
        <v/>
      </c>
    </row>
    <row r="46" customFormat="false" ht="15" hidden="false" customHeight="false" outlineLevel="0" collapsed="false">
      <c r="A46" s="4" t="n">
        <v>42</v>
      </c>
      <c r="B46" s="5"/>
      <c r="C46" s="6"/>
      <c r="D46" s="5"/>
      <c r="E46" s="5"/>
      <c r="F46" s="7"/>
      <c r="G46" s="5"/>
      <c r="H46" s="5"/>
      <c r="I46" s="5"/>
      <c r="J46" s="8"/>
      <c r="K46" s="9" t="str">
        <f aca="false">IF(F46="","",EDATE(F46,G46)-1)</f>
        <v/>
      </c>
      <c r="L46" s="9" t="str">
        <f aca="false">IF(F46="","",EDATE(EDATE(F46,G46),-H46)-1)</f>
        <v/>
      </c>
      <c r="M46" s="4" t="str">
        <f aca="true">IF(L46="","",L46-TODAY())</f>
        <v/>
      </c>
      <c r="N46" s="4" t="str">
        <f aca="false">IF(M46="","",IF(M46&lt;0,"Gemist / verlengd",IF(M46&lt;=30,"Actie",IF(M46&lt;=90,"Plannen","Op tijd"))))</f>
        <v/>
      </c>
      <c r="O46" s="5"/>
      <c r="P46" s="5"/>
      <c r="Q46" s="5"/>
      <c r="R46" s="5"/>
      <c r="S46" s="5"/>
      <c r="T46" s="5"/>
      <c r="U46" s="5"/>
      <c r="V46" s="5"/>
      <c r="W46" s="5"/>
      <c r="X46" s="7"/>
      <c r="Y46" s="5"/>
      <c r="Z46" s="5"/>
      <c r="AA46" s="6"/>
      <c r="AB46" s="4" t="str">
        <f aca="false">IF(K46="","",ROUNDUP(MONTH(K46)/3,0))</f>
        <v/>
      </c>
    </row>
    <row r="47" customFormat="false" ht="15" hidden="false" customHeight="false" outlineLevel="0" collapsed="false">
      <c r="A47" s="4" t="n">
        <v>43</v>
      </c>
      <c r="B47" s="5"/>
      <c r="C47" s="6"/>
      <c r="D47" s="5"/>
      <c r="E47" s="5"/>
      <c r="F47" s="7"/>
      <c r="G47" s="5"/>
      <c r="H47" s="5"/>
      <c r="I47" s="5"/>
      <c r="J47" s="8"/>
      <c r="K47" s="9" t="str">
        <f aca="false">IF(F47="","",EDATE(F47,G47)-1)</f>
        <v/>
      </c>
      <c r="L47" s="9" t="str">
        <f aca="false">IF(F47="","",EDATE(EDATE(F47,G47),-H47)-1)</f>
        <v/>
      </c>
      <c r="M47" s="4" t="str">
        <f aca="true">IF(L47="","",L47-TODAY())</f>
        <v/>
      </c>
      <c r="N47" s="4" t="str">
        <f aca="false">IF(M47="","",IF(M47&lt;0,"Gemist / verlengd",IF(M47&lt;=30,"Actie",IF(M47&lt;=90,"Plannen","Op tijd"))))</f>
        <v/>
      </c>
      <c r="O47" s="5"/>
      <c r="P47" s="5"/>
      <c r="Q47" s="5"/>
      <c r="R47" s="5"/>
      <c r="S47" s="5"/>
      <c r="T47" s="5"/>
      <c r="U47" s="5"/>
      <c r="V47" s="5"/>
      <c r="W47" s="5"/>
      <c r="X47" s="7"/>
      <c r="Y47" s="5"/>
      <c r="Z47" s="5"/>
      <c r="AA47" s="6"/>
      <c r="AB47" s="4" t="str">
        <f aca="false">IF(K47="","",ROUNDUP(MONTH(K47)/3,0))</f>
        <v/>
      </c>
    </row>
    <row r="48" customFormat="false" ht="15" hidden="false" customHeight="false" outlineLevel="0" collapsed="false">
      <c r="A48" s="4" t="n">
        <v>44</v>
      </c>
      <c r="B48" s="5"/>
      <c r="C48" s="6"/>
      <c r="D48" s="5"/>
      <c r="E48" s="5"/>
      <c r="F48" s="7"/>
      <c r="G48" s="5"/>
      <c r="H48" s="5"/>
      <c r="I48" s="5"/>
      <c r="J48" s="8"/>
      <c r="K48" s="9" t="str">
        <f aca="false">IF(F48="","",EDATE(F48,G48)-1)</f>
        <v/>
      </c>
      <c r="L48" s="9" t="str">
        <f aca="false">IF(F48="","",EDATE(EDATE(F48,G48),-H48)-1)</f>
        <v/>
      </c>
      <c r="M48" s="4" t="str">
        <f aca="true">IF(L48="","",L48-TODAY())</f>
        <v/>
      </c>
      <c r="N48" s="4" t="str">
        <f aca="false">IF(M48="","",IF(M48&lt;0,"Gemist / verlengd",IF(M48&lt;=30,"Actie",IF(M48&lt;=90,"Plannen","Op tijd"))))</f>
        <v/>
      </c>
      <c r="O48" s="5"/>
      <c r="P48" s="5"/>
      <c r="Q48" s="5"/>
      <c r="R48" s="5"/>
      <c r="S48" s="5"/>
      <c r="T48" s="5"/>
      <c r="U48" s="5"/>
      <c r="V48" s="5"/>
      <c r="W48" s="5"/>
      <c r="X48" s="7"/>
      <c r="Y48" s="5"/>
      <c r="Z48" s="5"/>
      <c r="AA48" s="6"/>
      <c r="AB48" s="4" t="str">
        <f aca="false">IF(K48="","",ROUNDUP(MONTH(K48)/3,0))</f>
        <v/>
      </c>
    </row>
    <row r="49" customFormat="false" ht="15" hidden="false" customHeight="false" outlineLevel="0" collapsed="false">
      <c r="A49" s="4" t="n">
        <v>45</v>
      </c>
      <c r="B49" s="5"/>
      <c r="C49" s="6"/>
      <c r="D49" s="5"/>
      <c r="E49" s="5"/>
      <c r="F49" s="7"/>
      <c r="G49" s="5"/>
      <c r="H49" s="5"/>
      <c r="I49" s="5"/>
      <c r="J49" s="8"/>
      <c r="K49" s="9" t="str">
        <f aca="false">IF(F49="","",EDATE(F49,G49)-1)</f>
        <v/>
      </c>
      <c r="L49" s="9" t="str">
        <f aca="false">IF(F49="","",EDATE(EDATE(F49,G49),-H49)-1)</f>
        <v/>
      </c>
      <c r="M49" s="4" t="str">
        <f aca="true">IF(L49="","",L49-TODAY())</f>
        <v/>
      </c>
      <c r="N49" s="4" t="str">
        <f aca="false">IF(M49="","",IF(M49&lt;0,"Gemist / verlengd",IF(M49&lt;=30,"Actie",IF(M49&lt;=90,"Plannen","Op tijd"))))</f>
        <v/>
      </c>
      <c r="O49" s="5"/>
      <c r="P49" s="5"/>
      <c r="Q49" s="5"/>
      <c r="R49" s="5"/>
      <c r="S49" s="5"/>
      <c r="T49" s="5"/>
      <c r="U49" s="5"/>
      <c r="V49" s="5"/>
      <c r="W49" s="5"/>
      <c r="X49" s="7"/>
      <c r="Y49" s="5"/>
      <c r="Z49" s="5"/>
      <c r="AA49" s="6"/>
      <c r="AB49" s="4" t="str">
        <f aca="false">IF(K49="","",ROUNDUP(MONTH(K49)/3,0))</f>
        <v/>
      </c>
    </row>
    <row r="50" customFormat="false" ht="15" hidden="false" customHeight="false" outlineLevel="0" collapsed="false">
      <c r="A50" s="4" t="n">
        <v>46</v>
      </c>
      <c r="B50" s="5"/>
      <c r="C50" s="6"/>
      <c r="D50" s="5"/>
      <c r="E50" s="5"/>
      <c r="F50" s="7"/>
      <c r="G50" s="5"/>
      <c r="H50" s="5"/>
      <c r="I50" s="5"/>
      <c r="J50" s="8"/>
      <c r="K50" s="9" t="str">
        <f aca="false">IF(F50="","",EDATE(F50,G50)-1)</f>
        <v/>
      </c>
      <c r="L50" s="9" t="str">
        <f aca="false">IF(F50="","",EDATE(EDATE(F50,G50),-H50)-1)</f>
        <v/>
      </c>
      <c r="M50" s="4" t="str">
        <f aca="true">IF(L50="","",L50-TODAY())</f>
        <v/>
      </c>
      <c r="N50" s="4" t="str">
        <f aca="false">IF(M50="","",IF(M50&lt;0,"Gemist / verlengd",IF(M50&lt;=30,"Actie",IF(M50&lt;=90,"Plannen","Op tijd"))))</f>
        <v/>
      </c>
      <c r="O50" s="5"/>
      <c r="P50" s="5"/>
      <c r="Q50" s="5"/>
      <c r="R50" s="5"/>
      <c r="S50" s="5"/>
      <c r="T50" s="5"/>
      <c r="U50" s="5"/>
      <c r="V50" s="5"/>
      <c r="W50" s="5"/>
      <c r="X50" s="7"/>
      <c r="Y50" s="5"/>
      <c r="Z50" s="5"/>
      <c r="AA50" s="6"/>
      <c r="AB50" s="4" t="str">
        <f aca="false">IF(K50="","",ROUNDUP(MONTH(K50)/3,0))</f>
        <v/>
      </c>
    </row>
    <row r="51" customFormat="false" ht="15" hidden="false" customHeight="false" outlineLevel="0" collapsed="false">
      <c r="A51" s="4" t="n">
        <v>47</v>
      </c>
      <c r="B51" s="5"/>
      <c r="C51" s="6"/>
      <c r="D51" s="5"/>
      <c r="E51" s="5"/>
      <c r="F51" s="7"/>
      <c r="G51" s="5"/>
      <c r="H51" s="5"/>
      <c r="I51" s="5"/>
      <c r="J51" s="8"/>
      <c r="K51" s="9" t="str">
        <f aca="false">IF(F51="","",EDATE(F51,G51)-1)</f>
        <v/>
      </c>
      <c r="L51" s="9" t="str">
        <f aca="false">IF(F51="","",EDATE(EDATE(F51,G51),-H51)-1)</f>
        <v/>
      </c>
      <c r="M51" s="4" t="str">
        <f aca="true">IF(L51="","",L51-TODAY())</f>
        <v/>
      </c>
      <c r="N51" s="4" t="str">
        <f aca="false">IF(M51="","",IF(M51&lt;0,"Gemist / verlengd",IF(M51&lt;=30,"Actie",IF(M51&lt;=90,"Plannen","Op tijd"))))</f>
        <v/>
      </c>
      <c r="O51" s="5"/>
      <c r="P51" s="5"/>
      <c r="Q51" s="5"/>
      <c r="R51" s="5"/>
      <c r="S51" s="5"/>
      <c r="T51" s="5"/>
      <c r="U51" s="5"/>
      <c r="V51" s="5"/>
      <c r="W51" s="5"/>
      <c r="X51" s="7"/>
      <c r="Y51" s="5"/>
      <c r="Z51" s="5"/>
      <c r="AA51" s="6"/>
      <c r="AB51" s="4" t="str">
        <f aca="false">IF(K51="","",ROUNDUP(MONTH(K51)/3,0))</f>
        <v/>
      </c>
    </row>
    <row r="52" customFormat="false" ht="15" hidden="false" customHeight="false" outlineLevel="0" collapsed="false">
      <c r="A52" s="4" t="n">
        <v>48</v>
      </c>
      <c r="B52" s="5"/>
      <c r="C52" s="6"/>
      <c r="D52" s="5"/>
      <c r="E52" s="5"/>
      <c r="F52" s="7"/>
      <c r="G52" s="5"/>
      <c r="H52" s="5"/>
      <c r="I52" s="5"/>
      <c r="J52" s="8"/>
      <c r="K52" s="9" t="str">
        <f aca="false">IF(F52="","",EDATE(F52,G52)-1)</f>
        <v/>
      </c>
      <c r="L52" s="9" t="str">
        <f aca="false">IF(F52="","",EDATE(EDATE(F52,G52),-H52)-1)</f>
        <v/>
      </c>
      <c r="M52" s="4" t="str">
        <f aca="true">IF(L52="","",L52-TODAY())</f>
        <v/>
      </c>
      <c r="N52" s="4" t="str">
        <f aca="false">IF(M52="","",IF(M52&lt;0,"Gemist / verlengd",IF(M52&lt;=30,"Actie",IF(M52&lt;=90,"Plannen","Op tijd"))))</f>
        <v/>
      </c>
      <c r="O52" s="5"/>
      <c r="P52" s="5"/>
      <c r="Q52" s="5"/>
      <c r="R52" s="5"/>
      <c r="S52" s="5"/>
      <c r="T52" s="5"/>
      <c r="U52" s="5"/>
      <c r="V52" s="5"/>
      <c r="W52" s="5"/>
      <c r="X52" s="7"/>
      <c r="Y52" s="5"/>
      <c r="Z52" s="5"/>
      <c r="AA52" s="6"/>
      <c r="AB52" s="4" t="str">
        <f aca="false">IF(K52="","",ROUNDUP(MONTH(K52)/3,0))</f>
        <v/>
      </c>
    </row>
    <row r="53" customFormat="false" ht="15" hidden="false" customHeight="false" outlineLevel="0" collapsed="false">
      <c r="A53" s="4" t="n">
        <v>49</v>
      </c>
      <c r="B53" s="5"/>
      <c r="C53" s="6"/>
      <c r="D53" s="5"/>
      <c r="E53" s="5"/>
      <c r="F53" s="7"/>
      <c r="G53" s="5"/>
      <c r="H53" s="5"/>
      <c r="I53" s="5"/>
      <c r="J53" s="8"/>
      <c r="K53" s="9" t="str">
        <f aca="false">IF(F53="","",EDATE(F53,G53)-1)</f>
        <v/>
      </c>
      <c r="L53" s="9" t="str">
        <f aca="false">IF(F53="","",EDATE(EDATE(F53,G53),-H53)-1)</f>
        <v/>
      </c>
      <c r="M53" s="4" t="str">
        <f aca="true">IF(L53="","",L53-TODAY())</f>
        <v/>
      </c>
      <c r="N53" s="4" t="str">
        <f aca="false">IF(M53="","",IF(M53&lt;0,"Gemist / verlengd",IF(M53&lt;=30,"Actie",IF(M53&lt;=90,"Plannen","Op tijd"))))</f>
        <v/>
      </c>
      <c r="O53" s="5"/>
      <c r="P53" s="5"/>
      <c r="Q53" s="5"/>
      <c r="R53" s="5"/>
      <c r="S53" s="5"/>
      <c r="T53" s="5"/>
      <c r="U53" s="5"/>
      <c r="V53" s="5"/>
      <c r="W53" s="5"/>
      <c r="X53" s="7"/>
      <c r="Y53" s="5"/>
      <c r="Z53" s="5"/>
      <c r="AA53" s="6"/>
      <c r="AB53" s="4" t="str">
        <f aca="false">IF(K53="","",ROUNDUP(MONTH(K53)/3,0))</f>
        <v/>
      </c>
    </row>
    <row r="54" customFormat="false" ht="15" hidden="false" customHeight="false" outlineLevel="0" collapsed="false">
      <c r="A54" s="4" t="n">
        <v>50</v>
      </c>
      <c r="B54" s="5"/>
      <c r="C54" s="6"/>
      <c r="D54" s="5"/>
      <c r="E54" s="5"/>
      <c r="F54" s="7"/>
      <c r="G54" s="5"/>
      <c r="H54" s="5"/>
      <c r="I54" s="5"/>
      <c r="J54" s="8"/>
      <c r="K54" s="9" t="str">
        <f aca="false">IF(F54="","",EDATE(F54,G54)-1)</f>
        <v/>
      </c>
      <c r="L54" s="9" t="str">
        <f aca="false">IF(F54="","",EDATE(EDATE(F54,G54),-H54)-1)</f>
        <v/>
      </c>
      <c r="M54" s="4" t="str">
        <f aca="true">IF(L54="","",L54-TODAY())</f>
        <v/>
      </c>
      <c r="N54" s="4" t="str">
        <f aca="false">IF(M54="","",IF(M54&lt;0,"Gemist / verlengd",IF(M54&lt;=30,"Actie",IF(M54&lt;=90,"Plannen","Op tijd"))))</f>
        <v/>
      </c>
      <c r="O54" s="5"/>
      <c r="P54" s="5"/>
      <c r="Q54" s="5"/>
      <c r="R54" s="5"/>
      <c r="S54" s="5"/>
      <c r="T54" s="5"/>
      <c r="U54" s="5"/>
      <c r="V54" s="5"/>
      <c r="W54" s="5"/>
      <c r="X54" s="7"/>
      <c r="Y54" s="5"/>
      <c r="Z54" s="5"/>
      <c r="AA54" s="6"/>
      <c r="AB54" s="4" t="str">
        <f aca="false">IF(K54="","",ROUNDUP(MONTH(K54)/3,0))</f>
        <v/>
      </c>
    </row>
    <row r="55" customFormat="false" ht="15" hidden="false" customHeight="false" outlineLevel="0" collapsed="false">
      <c r="A55" s="4" t="n">
        <v>51</v>
      </c>
      <c r="B55" s="5"/>
      <c r="C55" s="6"/>
      <c r="D55" s="5"/>
      <c r="E55" s="5"/>
      <c r="F55" s="7"/>
      <c r="G55" s="5"/>
      <c r="H55" s="5"/>
      <c r="I55" s="5"/>
      <c r="J55" s="8"/>
      <c r="K55" s="9" t="str">
        <f aca="false">IF(F55="","",EDATE(F55,G55)-1)</f>
        <v/>
      </c>
      <c r="L55" s="9" t="str">
        <f aca="false">IF(F55="","",EDATE(EDATE(F55,G55),-H55)-1)</f>
        <v/>
      </c>
      <c r="M55" s="4" t="str">
        <f aca="true">IF(L55="","",L55-TODAY())</f>
        <v/>
      </c>
      <c r="N55" s="4" t="str">
        <f aca="false">IF(M55="","",IF(M55&lt;0,"Gemist / verlengd",IF(M55&lt;=30,"Actie",IF(M55&lt;=90,"Plannen","Op tijd"))))</f>
        <v/>
      </c>
      <c r="O55" s="5"/>
      <c r="P55" s="5"/>
      <c r="Q55" s="5"/>
      <c r="R55" s="5"/>
      <c r="S55" s="5"/>
      <c r="T55" s="5"/>
      <c r="U55" s="5"/>
      <c r="V55" s="5"/>
      <c r="W55" s="5"/>
      <c r="X55" s="7"/>
      <c r="Y55" s="5"/>
      <c r="Z55" s="5"/>
      <c r="AA55" s="6"/>
      <c r="AB55" s="4" t="str">
        <f aca="false">IF(K55="","",ROUNDUP(MONTH(K55)/3,0))</f>
        <v/>
      </c>
    </row>
    <row r="56" customFormat="false" ht="15" hidden="false" customHeight="false" outlineLevel="0" collapsed="false">
      <c r="A56" s="4" t="n">
        <v>52</v>
      </c>
      <c r="B56" s="5"/>
      <c r="C56" s="6"/>
      <c r="D56" s="5"/>
      <c r="E56" s="5"/>
      <c r="F56" s="7"/>
      <c r="G56" s="5"/>
      <c r="H56" s="5"/>
      <c r="I56" s="5"/>
      <c r="J56" s="8"/>
      <c r="K56" s="9" t="str">
        <f aca="false">IF(F56="","",EDATE(F56,G56)-1)</f>
        <v/>
      </c>
      <c r="L56" s="9" t="str">
        <f aca="false">IF(F56="","",EDATE(EDATE(F56,G56),-H56)-1)</f>
        <v/>
      </c>
      <c r="M56" s="4" t="str">
        <f aca="true">IF(L56="","",L56-TODAY())</f>
        <v/>
      </c>
      <c r="N56" s="4" t="str">
        <f aca="false">IF(M56="","",IF(M56&lt;0,"Gemist / verlengd",IF(M56&lt;=30,"Actie",IF(M56&lt;=90,"Plannen","Op tijd"))))</f>
        <v/>
      </c>
      <c r="O56" s="5"/>
      <c r="P56" s="5"/>
      <c r="Q56" s="5"/>
      <c r="R56" s="5"/>
      <c r="S56" s="5"/>
      <c r="T56" s="5"/>
      <c r="U56" s="5"/>
      <c r="V56" s="5"/>
      <c r="W56" s="5"/>
      <c r="X56" s="7"/>
      <c r="Y56" s="5"/>
      <c r="Z56" s="5"/>
      <c r="AA56" s="6"/>
      <c r="AB56" s="4" t="str">
        <f aca="false">IF(K56="","",ROUNDUP(MONTH(K56)/3,0))</f>
        <v/>
      </c>
    </row>
    <row r="57" customFormat="false" ht="15" hidden="false" customHeight="false" outlineLevel="0" collapsed="false">
      <c r="A57" s="4" t="n">
        <v>53</v>
      </c>
      <c r="B57" s="5"/>
      <c r="C57" s="6"/>
      <c r="D57" s="5"/>
      <c r="E57" s="5"/>
      <c r="F57" s="7"/>
      <c r="G57" s="5"/>
      <c r="H57" s="5"/>
      <c r="I57" s="5"/>
      <c r="J57" s="8"/>
      <c r="K57" s="9" t="str">
        <f aca="false">IF(F57="","",EDATE(F57,G57)-1)</f>
        <v/>
      </c>
      <c r="L57" s="9" t="str">
        <f aca="false">IF(F57="","",EDATE(EDATE(F57,G57),-H57)-1)</f>
        <v/>
      </c>
      <c r="M57" s="4" t="str">
        <f aca="true">IF(L57="","",L57-TODAY())</f>
        <v/>
      </c>
      <c r="N57" s="4" t="str">
        <f aca="false">IF(M57="","",IF(M57&lt;0,"Gemist / verlengd",IF(M57&lt;=30,"Actie",IF(M57&lt;=90,"Plannen","Op tijd"))))</f>
        <v/>
      </c>
      <c r="O57" s="5"/>
      <c r="P57" s="5"/>
      <c r="Q57" s="5"/>
      <c r="R57" s="5"/>
      <c r="S57" s="5"/>
      <c r="T57" s="5"/>
      <c r="U57" s="5"/>
      <c r="V57" s="5"/>
      <c r="W57" s="5"/>
      <c r="X57" s="7"/>
      <c r="Y57" s="5"/>
      <c r="Z57" s="5"/>
      <c r="AA57" s="6"/>
      <c r="AB57" s="4" t="str">
        <f aca="false">IF(K57="","",ROUNDUP(MONTH(K57)/3,0))</f>
        <v/>
      </c>
    </row>
    <row r="58" customFormat="false" ht="15" hidden="false" customHeight="false" outlineLevel="0" collapsed="false">
      <c r="A58" s="4" t="n">
        <v>54</v>
      </c>
      <c r="B58" s="5"/>
      <c r="C58" s="6"/>
      <c r="D58" s="5"/>
      <c r="E58" s="5"/>
      <c r="F58" s="7"/>
      <c r="G58" s="5"/>
      <c r="H58" s="5"/>
      <c r="I58" s="5"/>
      <c r="J58" s="8"/>
      <c r="K58" s="9" t="str">
        <f aca="false">IF(F58="","",EDATE(F58,G58)-1)</f>
        <v/>
      </c>
      <c r="L58" s="9" t="str">
        <f aca="false">IF(F58="","",EDATE(EDATE(F58,G58),-H58)-1)</f>
        <v/>
      </c>
      <c r="M58" s="4" t="str">
        <f aca="true">IF(L58="","",L58-TODAY())</f>
        <v/>
      </c>
      <c r="N58" s="4" t="str">
        <f aca="false">IF(M58="","",IF(M58&lt;0,"Gemist / verlengd",IF(M58&lt;=30,"Actie",IF(M58&lt;=90,"Plannen","Op tijd"))))</f>
        <v/>
      </c>
      <c r="O58" s="5"/>
      <c r="P58" s="5"/>
      <c r="Q58" s="5"/>
      <c r="R58" s="5"/>
      <c r="S58" s="5"/>
      <c r="T58" s="5"/>
      <c r="U58" s="5"/>
      <c r="V58" s="5"/>
      <c r="W58" s="5"/>
      <c r="X58" s="7"/>
      <c r="Y58" s="5"/>
      <c r="Z58" s="5"/>
      <c r="AA58" s="6"/>
      <c r="AB58" s="4" t="str">
        <f aca="false">IF(K58="","",ROUNDUP(MONTH(K58)/3,0))</f>
        <v/>
      </c>
    </row>
    <row r="59" customFormat="false" ht="15" hidden="false" customHeight="false" outlineLevel="0" collapsed="false">
      <c r="A59" s="4" t="n">
        <v>55</v>
      </c>
      <c r="B59" s="5"/>
      <c r="C59" s="6"/>
      <c r="D59" s="5"/>
      <c r="E59" s="5"/>
      <c r="F59" s="7"/>
      <c r="G59" s="5"/>
      <c r="H59" s="5"/>
      <c r="I59" s="5"/>
      <c r="J59" s="8"/>
      <c r="K59" s="9" t="str">
        <f aca="false">IF(F59="","",EDATE(F59,G59)-1)</f>
        <v/>
      </c>
      <c r="L59" s="9" t="str">
        <f aca="false">IF(F59="","",EDATE(EDATE(F59,G59),-H59)-1)</f>
        <v/>
      </c>
      <c r="M59" s="4" t="str">
        <f aca="true">IF(L59="","",L59-TODAY())</f>
        <v/>
      </c>
      <c r="N59" s="4" t="str">
        <f aca="false">IF(M59="","",IF(M59&lt;0,"Gemist / verlengd",IF(M59&lt;=30,"Actie",IF(M59&lt;=90,"Plannen","Op tijd"))))</f>
        <v/>
      </c>
      <c r="O59" s="5"/>
      <c r="P59" s="5"/>
      <c r="Q59" s="5"/>
      <c r="R59" s="5"/>
      <c r="S59" s="5"/>
      <c r="T59" s="5"/>
      <c r="U59" s="5"/>
      <c r="V59" s="5"/>
      <c r="W59" s="5"/>
      <c r="X59" s="7"/>
      <c r="Y59" s="5"/>
      <c r="Z59" s="5"/>
      <c r="AA59" s="6"/>
      <c r="AB59" s="4" t="str">
        <f aca="false">IF(K59="","",ROUNDUP(MONTH(K59)/3,0))</f>
        <v/>
      </c>
    </row>
    <row r="60" customFormat="false" ht="15" hidden="false" customHeight="false" outlineLevel="0" collapsed="false">
      <c r="A60" s="4" t="n">
        <v>56</v>
      </c>
      <c r="B60" s="5"/>
      <c r="C60" s="6"/>
      <c r="D60" s="5"/>
      <c r="E60" s="5"/>
      <c r="F60" s="7"/>
      <c r="G60" s="5"/>
      <c r="H60" s="5"/>
      <c r="I60" s="5"/>
      <c r="J60" s="8"/>
      <c r="K60" s="9" t="str">
        <f aca="false">IF(F60="","",EDATE(F60,G60)-1)</f>
        <v/>
      </c>
      <c r="L60" s="9" t="str">
        <f aca="false">IF(F60="","",EDATE(EDATE(F60,G60),-H60)-1)</f>
        <v/>
      </c>
      <c r="M60" s="4" t="str">
        <f aca="true">IF(L60="","",L60-TODAY())</f>
        <v/>
      </c>
      <c r="N60" s="4" t="str">
        <f aca="false">IF(M60="","",IF(M60&lt;0,"Gemist / verlengd",IF(M60&lt;=30,"Actie",IF(M60&lt;=90,"Plannen","Op tijd"))))</f>
        <v/>
      </c>
      <c r="O60" s="5"/>
      <c r="P60" s="5"/>
      <c r="Q60" s="5"/>
      <c r="R60" s="5"/>
      <c r="S60" s="5"/>
      <c r="T60" s="5"/>
      <c r="U60" s="5"/>
      <c r="V60" s="5"/>
      <c r="W60" s="5"/>
      <c r="X60" s="7"/>
      <c r="Y60" s="5"/>
      <c r="Z60" s="5"/>
      <c r="AA60" s="6"/>
      <c r="AB60" s="4" t="str">
        <f aca="false">IF(K60="","",ROUNDUP(MONTH(K60)/3,0))</f>
        <v/>
      </c>
    </row>
    <row r="61" customFormat="false" ht="15" hidden="false" customHeight="false" outlineLevel="0" collapsed="false">
      <c r="A61" s="4" t="n">
        <v>57</v>
      </c>
      <c r="B61" s="5"/>
      <c r="C61" s="6"/>
      <c r="D61" s="5"/>
      <c r="E61" s="5"/>
      <c r="F61" s="7"/>
      <c r="G61" s="5"/>
      <c r="H61" s="5"/>
      <c r="I61" s="5"/>
      <c r="J61" s="8"/>
      <c r="K61" s="9" t="str">
        <f aca="false">IF(F61="","",EDATE(F61,G61)-1)</f>
        <v/>
      </c>
      <c r="L61" s="9" t="str">
        <f aca="false">IF(F61="","",EDATE(EDATE(F61,G61),-H61)-1)</f>
        <v/>
      </c>
      <c r="M61" s="4" t="str">
        <f aca="true">IF(L61="","",L61-TODAY())</f>
        <v/>
      </c>
      <c r="N61" s="4" t="str">
        <f aca="false">IF(M61="","",IF(M61&lt;0,"Gemist / verlengd",IF(M61&lt;=30,"Actie",IF(M61&lt;=90,"Plannen","Op tijd"))))</f>
        <v/>
      </c>
      <c r="O61" s="5"/>
      <c r="P61" s="5"/>
      <c r="Q61" s="5"/>
      <c r="R61" s="5"/>
      <c r="S61" s="5"/>
      <c r="T61" s="5"/>
      <c r="U61" s="5"/>
      <c r="V61" s="5"/>
      <c r="W61" s="5"/>
      <c r="X61" s="7"/>
      <c r="Y61" s="5"/>
      <c r="Z61" s="5"/>
      <c r="AA61" s="6"/>
      <c r="AB61" s="4" t="str">
        <f aca="false">IF(K61="","",ROUNDUP(MONTH(K61)/3,0))</f>
        <v/>
      </c>
    </row>
    <row r="62" customFormat="false" ht="15" hidden="false" customHeight="false" outlineLevel="0" collapsed="false">
      <c r="A62" s="4" t="n">
        <v>58</v>
      </c>
      <c r="B62" s="5"/>
      <c r="C62" s="6"/>
      <c r="D62" s="5"/>
      <c r="E62" s="5"/>
      <c r="F62" s="7"/>
      <c r="G62" s="5"/>
      <c r="H62" s="5"/>
      <c r="I62" s="5"/>
      <c r="J62" s="8"/>
      <c r="K62" s="9" t="str">
        <f aca="false">IF(F62="","",EDATE(F62,G62)-1)</f>
        <v/>
      </c>
      <c r="L62" s="9" t="str">
        <f aca="false">IF(F62="","",EDATE(EDATE(F62,G62),-H62)-1)</f>
        <v/>
      </c>
      <c r="M62" s="4" t="str">
        <f aca="true">IF(L62="","",L62-TODAY())</f>
        <v/>
      </c>
      <c r="N62" s="4" t="str">
        <f aca="false">IF(M62="","",IF(M62&lt;0,"Gemist / verlengd",IF(M62&lt;=30,"Actie",IF(M62&lt;=90,"Plannen","Op tijd"))))</f>
        <v/>
      </c>
      <c r="O62" s="5"/>
      <c r="P62" s="5"/>
      <c r="Q62" s="5"/>
      <c r="R62" s="5"/>
      <c r="S62" s="5"/>
      <c r="T62" s="5"/>
      <c r="U62" s="5"/>
      <c r="V62" s="5"/>
      <c r="W62" s="5"/>
      <c r="X62" s="7"/>
      <c r="Y62" s="5"/>
      <c r="Z62" s="5"/>
      <c r="AA62" s="6"/>
      <c r="AB62" s="4" t="str">
        <f aca="false">IF(K62="","",ROUNDUP(MONTH(K62)/3,0))</f>
        <v/>
      </c>
    </row>
    <row r="63" customFormat="false" ht="15" hidden="false" customHeight="false" outlineLevel="0" collapsed="false">
      <c r="A63" s="4" t="n">
        <v>59</v>
      </c>
      <c r="B63" s="5"/>
      <c r="C63" s="6"/>
      <c r="D63" s="5"/>
      <c r="E63" s="5"/>
      <c r="F63" s="7"/>
      <c r="G63" s="5"/>
      <c r="H63" s="5"/>
      <c r="I63" s="5"/>
      <c r="J63" s="8"/>
      <c r="K63" s="9" t="str">
        <f aca="false">IF(F63="","",EDATE(F63,G63)-1)</f>
        <v/>
      </c>
      <c r="L63" s="9" t="str">
        <f aca="false">IF(F63="","",EDATE(EDATE(F63,G63),-H63)-1)</f>
        <v/>
      </c>
      <c r="M63" s="4" t="str">
        <f aca="true">IF(L63="","",L63-TODAY())</f>
        <v/>
      </c>
      <c r="N63" s="4" t="str">
        <f aca="false">IF(M63="","",IF(M63&lt;0,"Gemist / verlengd",IF(M63&lt;=30,"Actie",IF(M63&lt;=90,"Plannen","Op tijd"))))</f>
        <v/>
      </c>
      <c r="O63" s="5"/>
      <c r="P63" s="5"/>
      <c r="Q63" s="5"/>
      <c r="R63" s="5"/>
      <c r="S63" s="5"/>
      <c r="T63" s="5"/>
      <c r="U63" s="5"/>
      <c r="V63" s="5"/>
      <c r="W63" s="5"/>
      <c r="X63" s="7"/>
      <c r="Y63" s="5"/>
      <c r="Z63" s="5"/>
      <c r="AA63" s="6"/>
      <c r="AB63" s="4" t="str">
        <f aca="false">IF(K63="","",ROUNDUP(MONTH(K63)/3,0))</f>
        <v/>
      </c>
    </row>
    <row r="64" customFormat="false" ht="15" hidden="false" customHeight="false" outlineLevel="0" collapsed="false">
      <c r="A64" s="4" t="n">
        <v>60</v>
      </c>
      <c r="B64" s="5"/>
      <c r="C64" s="6"/>
      <c r="D64" s="5"/>
      <c r="E64" s="5"/>
      <c r="F64" s="7"/>
      <c r="G64" s="5"/>
      <c r="H64" s="5"/>
      <c r="I64" s="5"/>
      <c r="J64" s="8"/>
      <c r="K64" s="9" t="str">
        <f aca="false">IF(F64="","",EDATE(F64,G64)-1)</f>
        <v/>
      </c>
      <c r="L64" s="9" t="str">
        <f aca="false">IF(F64="","",EDATE(EDATE(F64,G64),-H64)-1)</f>
        <v/>
      </c>
      <c r="M64" s="4" t="str">
        <f aca="true">IF(L64="","",L64-TODAY())</f>
        <v/>
      </c>
      <c r="N64" s="4" t="str">
        <f aca="false">IF(M64="","",IF(M64&lt;0,"Gemist / verlengd",IF(M64&lt;=30,"Actie",IF(M64&lt;=90,"Plannen","Op tijd"))))</f>
        <v/>
      </c>
      <c r="O64" s="5"/>
      <c r="P64" s="5"/>
      <c r="Q64" s="5"/>
      <c r="R64" s="5"/>
      <c r="S64" s="5"/>
      <c r="T64" s="5"/>
      <c r="U64" s="5"/>
      <c r="V64" s="5"/>
      <c r="W64" s="5"/>
      <c r="X64" s="7"/>
      <c r="Y64" s="5"/>
      <c r="Z64" s="5"/>
      <c r="AA64" s="6"/>
      <c r="AB64" s="4" t="str">
        <f aca="false">IF(K64="","",ROUNDUP(MONTH(K64)/3,0))</f>
        <v/>
      </c>
    </row>
    <row r="65" customFormat="false" ht="15" hidden="false" customHeight="false" outlineLevel="0" collapsed="false">
      <c r="A65" s="4" t="n">
        <v>61</v>
      </c>
      <c r="B65" s="5"/>
      <c r="C65" s="6"/>
      <c r="D65" s="5"/>
      <c r="E65" s="5"/>
      <c r="F65" s="7"/>
      <c r="G65" s="5"/>
      <c r="H65" s="5"/>
      <c r="I65" s="5"/>
      <c r="J65" s="8"/>
      <c r="K65" s="9" t="str">
        <f aca="false">IF(F65="","",EDATE(F65,G65)-1)</f>
        <v/>
      </c>
      <c r="L65" s="9" t="str">
        <f aca="false">IF(F65="","",EDATE(EDATE(F65,G65),-H65)-1)</f>
        <v/>
      </c>
      <c r="M65" s="4" t="str">
        <f aca="true">IF(L65="","",L65-TODAY())</f>
        <v/>
      </c>
      <c r="N65" s="4" t="str">
        <f aca="false">IF(M65="","",IF(M65&lt;0,"Gemist / verlengd",IF(M65&lt;=30,"Actie",IF(M65&lt;=90,"Plannen","Op tijd"))))</f>
        <v/>
      </c>
      <c r="O65" s="5"/>
      <c r="P65" s="5"/>
      <c r="Q65" s="5"/>
      <c r="R65" s="5"/>
      <c r="S65" s="5"/>
      <c r="T65" s="5"/>
      <c r="U65" s="5"/>
      <c r="V65" s="5"/>
      <c r="W65" s="5"/>
      <c r="X65" s="7"/>
      <c r="Y65" s="5"/>
      <c r="Z65" s="5"/>
      <c r="AA65" s="6"/>
      <c r="AB65" s="4" t="str">
        <f aca="false">IF(K65="","",ROUNDUP(MONTH(K65)/3,0))</f>
        <v/>
      </c>
    </row>
    <row r="66" customFormat="false" ht="15" hidden="false" customHeight="false" outlineLevel="0" collapsed="false">
      <c r="A66" s="4" t="n">
        <v>62</v>
      </c>
      <c r="B66" s="5"/>
      <c r="C66" s="6"/>
      <c r="D66" s="5"/>
      <c r="E66" s="5"/>
      <c r="F66" s="7"/>
      <c r="G66" s="5"/>
      <c r="H66" s="5"/>
      <c r="I66" s="5"/>
      <c r="J66" s="8"/>
      <c r="K66" s="9" t="str">
        <f aca="false">IF(F66="","",EDATE(F66,G66)-1)</f>
        <v/>
      </c>
      <c r="L66" s="9" t="str">
        <f aca="false">IF(F66="","",EDATE(EDATE(F66,G66),-H66)-1)</f>
        <v/>
      </c>
      <c r="M66" s="4" t="str">
        <f aca="true">IF(L66="","",L66-TODAY())</f>
        <v/>
      </c>
      <c r="N66" s="4" t="str">
        <f aca="false">IF(M66="","",IF(M66&lt;0,"Gemist / verlengd",IF(M66&lt;=30,"Actie",IF(M66&lt;=90,"Plannen","Op tijd"))))</f>
        <v/>
      </c>
      <c r="O66" s="5"/>
      <c r="P66" s="5"/>
      <c r="Q66" s="5"/>
      <c r="R66" s="5"/>
      <c r="S66" s="5"/>
      <c r="T66" s="5"/>
      <c r="U66" s="5"/>
      <c r="V66" s="5"/>
      <c r="W66" s="5"/>
      <c r="X66" s="7"/>
      <c r="Y66" s="5"/>
      <c r="Z66" s="5"/>
      <c r="AA66" s="6"/>
      <c r="AB66" s="4" t="str">
        <f aca="false">IF(K66="","",ROUNDUP(MONTH(K66)/3,0))</f>
        <v/>
      </c>
    </row>
    <row r="67" customFormat="false" ht="15" hidden="false" customHeight="false" outlineLevel="0" collapsed="false">
      <c r="A67" s="4" t="n">
        <v>63</v>
      </c>
      <c r="B67" s="5"/>
      <c r="C67" s="6"/>
      <c r="D67" s="5"/>
      <c r="E67" s="5"/>
      <c r="F67" s="7"/>
      <c r="G67" s="5"/>
      <c r="H67" s="5"/>
      <c r="I67" s="5"/>
      <c r="J67" s="8"/>
      <c r="K67" s="9" t="str">
        <f aca="false">IF(F67="","",EDATE(F67,G67)-1)</f>
        <v/>
      </c>
      <c r="L67" s="9" t="str">
        <f aca="false">IF(F67="","",EDATE(EDATE(F67,G67),-H67)-1)</f>
        <v/>
      </c>
      <c r="M67" s="4" t="str">
        <f aca="true">IF(L67="","",L67-TODAY())</f>
        <v/>
      </c>
      <c r="N67" s="4" t="str">
        <f aca="false">IF(M67="","",IF(M67&lt;0,"Gemist / verlengd",IF(M67&lt;=30,"Actie",IF(M67&lt;=90,"Plannen","Op tijd"))))</f>
        <v/>
      </c>
      <c r="O67" s="5"/>
      <c r="P67" s="5"/>
      <c r="Q67" s="5"/>
      <c r="R67" s="5"/>
      <c r="S67" s="5"/>
      <c r="T67" s="5"/>
      <c r="U67" s="5"/>
      <c r="V67" s="5"/>
      <c r="W67" s="5"/>
      <c r="X67" s="7"/>
      <c r="Y67" s="5"/>
      <c r="Z67" s="5"/>
      <c r="AA67" s="6"/>
      <c r="AB67" s="4" t="str">
        <f aca="false">IF(K67="","",ROUNDUP(MONTH(K67)/3,0))</f>
        <v/>
      </c>
    </row>
    <row r="68" customFormat="false" ht="15" hidden="false" customHeight="false" outlineLevel="0" collapsed="false">
      <c r="A68" s="4" t="n">
        <v>64</v>
      </c>
      <c r="B68" s="5"/>
      <c r="C68" s="6"/>
      <c r="D68" s="5"/>
      <c r="E68" s="5"/>
      <c r="F68" s="7"/>
      <c r="G68" s="5"/>
      <c r="H68" s="5"/>
      <c r="I68" s="5"/>
      <c r="J68" s="8"/>
      <c r="K68" s="9" t="str">
        <f aca="false">IF(F68="","",EDATE(F68,G68)-1)</f>
        <v/>
      </c>
      <c r="L68" s="9" t="str">
        <f aca="false">IF(F68="","",EDATE(EDATE(F68,G68),-H68)-1)</f>
        <v/>
      </c>
      <c r="M68" s="4" t="str">
        <f aca="true">IF(L68="","",L68-TODAY())</f>
        <v/>
      </c>
      <c r="N68" s="4" t="str">
        <f aca="false">IF(M68="","",IF(M68&lt;0,"Gemist / verlengd",IF(M68&lt;=30,"Actie",IF(M68&lt;=90,"Plannen","Op tijd"))))</f>
        <v/>
      </c>
      <c r="O68" s="5"/>
      <c r="P68" s="5"/>
      <c r="Q68" s="5"/>
      <c r="R68" s="5"/>
      <c r="S68" s="5"/>
      <c r="T68" s="5"/>
      <c r="U68" s="5"/>
      <c r="V68" s="5"/>
      <c r="W68" s="5"/>
      <c r="X68" s="7"/>
      <c r="Y68" s="5"/>
      <c r="Z68" s="5"/>
      <c r="AA68" s="6"/>
      <c r="AB68" s="4" t="str">
        <f aca="false">IF(K68="","",ROUNDUP(MONTH(K68)/3,0))</f>
        <v/>
      </c>
    </row>
    <row r="69" customFormat="false" ht="15" hidden="false" customHeight="false" outlineLevel="0" collapsed="false">
      <c r="A69" s="4" t="n">
        <v>65</v>
      </c>
      <c r="B69" s="5"/>
      <c r="C69" s="6"/>
      <c r="D69" s="5"/>
      <c r="E69" s="5"/>
      <c r="F69" s="7"/>
      <c r="G69" s="5"/>
      <c r="H69" s="5"/>
      <c r="I69" s="5"/>
      <c r="J69" s="8"/>
      <c r="K69" s="9" t="str">
        <f aca="false">IF(F69="","",EDATE(F69,G69)-1)</f>
        <v/>
      </c>
      <c r="L69" s="9" t="str">
        <f aca="false">IF(F69="","",EDATE(EDATE(F69,G69),-H69)-1)</f>
        <v/>
      </c>
      <c r="M69" s="4" t="str">
        <f aca="true">IF(L69="","",L69-TODAY())</f>
        <v/>
      </c>
      <c r="N69" s="4" t="str">
        <f aca="false">IF(M69="","",IF(M69&lt;0,"Gemist / verlengd",IF(M69&lt;=30,"Actie",IF(M69&lt;=90,"Plannen","Op tijd"))))</f>
        <v/>
      </c>
      <c r="O69" s="5"/>
      <c r="P69" s="5"/>
      <c r="Q69" s="5"/>
      <c r="R69" s="5"/>
      <c r="S69" s="5"/>
      <c r="T69" s="5"/>
      <c r="U69" s="5"/>
      <c r="V69" s="5"/>
      <c r="W69" s="5"/>
      <c r="X69" s="7"/>
      <c r="Y69" s="5"/>
      <c r="Z69" s="5"/>
      <c r="AA69" s="6"/>
      <c r="AB69" s="4" t="str">
        <f aca="false">IF(K69="","",ROUNDUP(MONTH(K69)/3,0))</f>
        <v/>
      </c>
    </row>
    <row r="70" customFormat="false" ht="15" hidden="false" customHeight="false" outlineLevel="0" collapsed="false">
      <c r="A70" s="4" t="n">
        <v>66</v>
      </c>
      <c r="B70" s="5"/>
      <c r="C70" s="6"/>
      <c r="D70" s="5"/>
      <c r="E70" s="5"/>
      <c r="F70" s="7"/>
      <c r="G70" s="5"/>
      <c r="H70" s="5"/>
      <c r="I70" s="5"/>
      <c r="J70" s="8"/>
      <c r="K70" s="9" t="str">
        <f aca="false">IF(F70="","",EDATE(F70,G70)-1)</f>
        <v/>
      </c>
      <c r="L70" s="9" t="str">
        <f aca="false">IF(F70="","",EDATE(EDATE(F70,G70),-H70)-1)</f>
        <v/>
      </c>
      <c r="M70" s="4" t="str">
        <f aca="true">IF(L70="","",L70-TODAY())</f>
        <v/>
      </c>
      <c r="N70" s="4" t="str">
        <f aca="false">IF(M70="","",IF(M70&lt;0,"Gemist / verlengd",IF(M70&lt;=30,"Actie",IF(M70&lt;=90,"Plannen","Op tijd"))))</f>
        <v/>
      </c>
      <c r="O70" s="5"/>
      <c r="P70" s="5"/>
      <c r="Q70" s="5"/>
      <c r="R70" s="5"/>
      <c r="S70" s="5"/>
      <c r="T70" s="5"/>
      <c r="U70" s="5"/>
      <c r="V70" s="5"/>
      <c r="W70" s="5"/>
      <c r="X70" s="7"/>
      <c r="Y70" s="5"/>
      <c r="Z70" s="5"/>
      <c r="AA70" s="6"/>
      <c r="AB70" s="4" t="str">
        <f aca="false">IF(K70="","",ROUNDUP(MONTH(K70)/3,0))</f>
        <v/>
      </c>
    </row>
    <row r="71" customFormat="false" ht="15" hidden="false" customHeight="false" outlineLevel="0" collapsed="false">
      <c r="A71" s="4" t="n">
        <v>67</v>
      </c>
      <c r="B71" s="5"/>
      <c r="C71" s="6"/>
      <c r="D71" s="5"/>
      <c r="E71" s="5"/>
      <c r="F71" s="7"/>
      <c r="G71" s="5"/>
      <c r="H71" s="5"/>
      <c r="I71" s="5"/>
      <c r="J71" s="8"/>
      <c r="K71" s="9" t="str">
        <f aca="false">IF(F71="","",EDATE(F71,G71)-1)</f>
        <v/>
      </c>
      <c r="L71" s="9" t="str">
        <f aca="false">IF(F71="","",EDATE(EDATE(F71,G71),-H71)-1)</f>
        <v/>
      </c>
      <c r="M71" s="4" t="str">
        <f aca="true">IF(L71="","",L71-TODAY())</f>
        <v/>
      </c>
      <c r="N71" s="4" t="str">
        <f aca="false">IF(M71="","",IF(M71&lt;0,"Gemist / verlengd",IF(M71&lt;=30,"Actie",IF(M71&lt;=90,"Plannen","Op tijd"))))</f>
        <v/>
      </c>
      <c r="O71" s="5"/>
      <c r="P71" s="5"/>
      <c r="Q71" s="5"/>
      <c r="R71" s="5"/>
      <c r="S71" s="5"/>
      <c r="T71" s="5"/>
      <c r="U71" s="5"/>
      <c r="V71" s="5"/>
      <c r="W71" s="5"/>
      <c r="X71" s="7"/>
      <c r="Y71" s="5"/>
      <c r="Z71" s="5"/>
      <c r="AA71" s="6"/>
      <c r="AB71" s="4" t="str">
        <f aca="false">IF(K71="","",ROUNDUP(MONTH(K71)/3,0))</f>
        <v/>
      </c>
    </row>
    <row r="72" customFormat="false" ht="15" hidden="false" customHeight="false" outlineLevel="0" collapsed="false">
      <c r="A72" s="4" t="n">
        <v>68</v>
      </c>
      <c r="B72" s="5"/>
      <c r="C72" s="6"/>
      <c r="D72" s="5"/>
      <c r="E72" s="5"/>
      <c r="F72" s="7"/>
      <c r="G72" s="5"/>
      <c r="H72" s="5"/>
      <c r="I72" s="5"/>
      <c r="J72" s="8"/>
      <c r="K72" s="9" t="str">
        <f aca="false">IF(F72="","",EDATE(F72,G72)-1)</f>
        <v/>
      </c>
      <c r="L72" s="9" t="str">
        <f aca="false">IF(F72="","",EDATE(EDATE(F72,G72),-H72)-1)</f>
        <v/>
      </c>
      <c r="M72" s="4" t="str">
        <f aca="true">IF(L72="","",L72-TODAY())</f>
        <v/>
      </c>
      <c r="N72" s="4" t="str">
        <f aca="false">IF(M72="","",IF(M72&lt;0,"Gemist / verlengd",IF(M72&lt;=30,"Actie",IF(M72&lt;=90,"Plannen","Op tijd"))))</f>
        <v/>
      </c>
      <c r="O72" s="5"/>
      <c r="P72" s="5"/>
      <c r="Q72" s="5"/>
      <c r="R72" s="5"/>
      <c r="S72" s="5"/>
      <c r="T72" s="5"/>
      <c r="U72" s="5"/>
      <c r="V72" s="5"/>
      <c r="W72" s="5"/>
      <c r="X72" s="7"/>
      <c r="Y72" s="5"/>
      <c r="Z72" s="5"/>
      <c r="AA72" s="6"/>
      <c r="AB72" s="4" t="str">
        <f aca="false">IF(K72="","",ROUNDUP(MONTH(K72)/3,0))</f>
        <v/>
      </c>
    </row>
    <row r="73" customFormat="false" ht="15" hidden="false" customHeight="false" outlineLevel="0" collapsed="false">
      <c r="A73" s="4" t="n">
        <v>69</v>
      </c>
      <c r="B73" s="5"/>
      <c r="C73" s="6"/>
      <c r="D73" s="5"/>
      <c r="E73" s="5"/>
      <c r="F73" s="7"/>
      <c r="G73" s="5"/>
      <c r="H73" s="5"/>
      <c r="I73" s="5"/>
      <c r="J73" s="8"/>
      <c r="K73" s="9" t="str">
        <f aca="false">IF(F73="","",EDATE(F73,G73)-1)</f>
        <v/>
      </c>
      <c r="L73" s="9" t="str">
        <f aca="false">IF(F73="","",EDATE(EDATE(F73,G73),-H73)-1)</f>
        <v/>
      </c>
      <c r="M73" s="4" t="str">
        <f aca="true">IF(L73="","",L73-TODAY())</f>
        <v/>
      </c>
      <c r="N73" s="4" t="str">
        <f aca="false">IF(M73="","",IF(M73&lt;0,"Gemist / verlengd",IF(M73&lt;=30,"Actie",IF(M73&lt;=90,"Plannen","Op tijd"))))</f>
        <v/>
      </c>
      <c r="O73" s="5"/>
      <c r="P73" s="5"/>
      <c r="Q73" s="5"/>
      <c r="R73" s="5"/>
      <c r="S73" s="5"/>
      <c r="T73" s="5"/>
      <c r="U73" s="5"/>
      <c r="V73" s="5"/>
      <c r="W73" s="5"/>
      <c r="X73" s="7"/>
      <c r="Y73" s="5"/>
      <c r="Z73" s="5"/>
      <c r="AA73" s="6"/>
      <c r="AB73" s="4" t="str">
        <f aca="false">IF(K73="","",ROUNDUP(MONTH(K73)/3,0))</f>
        <v/>
      </c>
    </row>
    <row r="74" customFormat="false" ht="15" hidden="false" customHeight="false" outlineLevel="0" collapsed="false">
      <c r="A74" s="4" t="n">
        <v>70</v>
      </c>
      <c r="B74" s="5"/>
      <c r="C74" s="6"/>
      <c r="D74" s="5"/>
      <c r="E74" s="5"/>
      <c r="F74" s="7"/>
      <c r="G74" s="5"/>
      <c r="H74" s="5"/>
      <c r="I74" s="5"/>
      <c r="J74" s="8"/>
      <c r="K74" s="9" t="str">
        <f aca="false">IF(F74="","",EDATE(F74,G74)-1)</f>
        <v/>
      </c>
      <c r="L74" s="9" t="str">
        <f aca="false">IF(F74="","",EDATE(EDATE(F74,G74),-H74)-1)</f>
        <v/>
      </c>
      <c r="M74" s="4" t="str">
        <f aca="true">IF(L74="","",L74-TODAY())</f>
        <v/>
      </c>
      <c r="N74" s="4" t="str">
        <f aca="false">IF(M74="","",IF(M74&lt;0,"Gemist / verlengd",IF(M74&lt;=30,"Actie",IF(M74&lt;=90,"Plannen","Op tijd"))))</f>
        <v/>
      </c>
      <c r="O74" s="5"/>
      <c r="P74" s="5"/>
      <c r="Q74" s="5"/>
      <c r="R74" s="5"/>
      <c r="S74" s="5"/>
      <c r="T74" s="5"/>
      <c r="U74" s="5"/>
      <c r="V74" s="5"/>
      <c r="W74" s="5"/>
      <c r="X74" s="7"/>
      <c r="Y74" s="5"/>
      <c r="Z74" s="5"/>
      <c r="AA74" s="6"/>
      <c r="AB74" s="4" t="str">
        <f aca="false">IF(K74="","",ROUNDUP(MONTH(K74)/3,0))</f>
        <v/>
      </c>
    </row>
    <row r="75" customFormat="false" ht="15" hidden="false" customHeight="false" outlineLevel="0" collapsed="false">
      <c r="A75" s="4" t="n">
        <v>71</v>
      </c>
      <c r="B75" s="5"/>
      <c r="C75" s="6"/>
      <c r="D75" s="5"/>
      <c r="E75" s="5"/>
      <c r="F75" s="7"/>
      <c r="G75" s="5"/>
      <c r="H75" s="5"/>
      <c r="I75" s="5"/>
      <c r="J75" s="8"/>
      <c r="K75" s="9" t="str">
        <f aca="false">IF(F75="","",EDATE(F75,G75)-1)</f>
        <v/>
      </c>
      <c r="L75" s="9" t="str">
        <f aca="false">IF(F75="","",EDATE(EDATE(F75,G75),-H75)-1)</f>
        <v/>
      </c>
      <c r="M75" s="4" t="str">
        <f aca="true">IF(L75="","",L75-TODAY())</f>
        <v/>
      </c>
      <c r="N75" s="4" t="str">
        <f aca="false">IF(M75="","",IF(M75&lt;0,"Gemist / verlengd",IF(M75&lt;=30,"Actie",IF(M75&lt;=90,"Plannen","Op tijd"))))</f>
        <v/>
      </c>
      <c r="O75" s="5"/>
      <c r="P75" s="5"/>
      <c r="Q75" s="5"/>
      <c r="R75" s="5"/>
      <c r="S75" s="5"/>
      <c r="T75" s="5"/>
      <c r="U75" s="5"/>
      <c r="V75" s="5"/>
      <c r="W75" s="5"/>
      <c r="X75" s="7"/>
      <c r="Y75" s="5"/>
      <c r="Z75" s="5"/>
      <c r="AA75" s="6"/>
      <c r="AB75" s="4" t="str">
        <f aca="false">IF(K75="","",ROUNDUP(MONTH(K75)/3,0))</f>
        <v/>
      </c>
    </row>
    <row r="76" customFormat="false" ht="15" hidden="false" customHeight="false" outlineLevel="0" collapsed="false">
      <c r="A76" s="4" t="n">
        <v>72</v>
      </c>
      <c r="B76" s="5"/>
      <c r="C76" s="6"/>
      <c r="D76" s="5"/>
      <c r="E76" s="5"/>
      <c r="F76" s="7"/>
      <c r="G76" s="5"/>
      <c r="H76" s="5"/>
      <c r="I76" s="5"/>
      <c r="J76" s="8"/>
      <c r="K76" s="9" t="str">
        <f aca="false">IF(F76="","",EDATE(F76,G76)-1)</f>
        <v/>
      </c>
      <c r="L76" s="9" t="str">
        <f aca="false">IF(F76="","",EDATE(EDATE(F76,G76),-H76)-1)</f>
        <v/>
      </c>
      <c r="M76" s="4" t="str">
        <f aca="true">IF(L76="","",L76-TODAY())</f>
        <v/>
      </c>
      <c r="N76" s="4" t="str">
        <f aca="false">IF(M76="","",IF(M76&lt;0,"Gemist / verlengd",IF(M76&lt;=30,"Actie",IF(M76&lt;=90,"Plannen","Op tijd"))))</f>
        <v/>
      </c>
      <c r="O76" s="5"/>
      <c r="P76" s="5"/>
      <c r="Q76" s="5"/>
      <c r="R76" s="5"/>
      <c r="S76" s="5"/>
      <c r="T76" s="5"/>
      <c r="U76" s="5"/>
      <c r="V76" s="5"/>
      <c r="W76" s="5"/>
      <c r="X76" s="7"/>
      <c r="Y76" s="5"/>
      <c r="Z76" s="5"/>
      <c r="AA76" s="6"/>
      <c r="AB76" s="4" t="str">
        <f aca="false">IF(K76="","",ROUNDUP(MONTH(K76)/3,0))</f>
        <v/>
      </c>
    </row>
    <row r="77" customFormat="false" ht="15" hidden="false" customHeight="false" outlineLevel="0" collapsed="false">
      <c r="A77" s="4" t="n">
        <v>73</v>
      </c>
      <c r="B77" s="5"/>
      <c r="C77" s="6"/>
      <c r="D77" s="5"/>
      <c r="E77" s="5"/>
      <c r="F77" s="7"/>
      <c r="G77" s="5"/>
      <c r="H77" s="5"/>
      <c r="I77" s="5"/>
      <c r="J77" s="8"/>
      <c r="K77" s="9" t="str">
        <f aca="false">IF(F77="","",EDATE(F77,G77)-1)</f>
        <v/>
      </c>
      <c r="L77" s="9" t="str">
        <f aca="false">IF(F77="","",EDATE(EDATE(F77,G77),-H77)-1)</f>
        <v/>
      </c>
      <c r="M77" s="4" t="str">
        <f aca="true">IF(L77="","",L77-TODAY())</f>
        <v/>
      </c>
      <c r="N77" s="4" t="str">
        <f aca="false">IF(M77="","",IF(M77&lt;0,"Gemist / verlengd",IF(M77&lt;=30,"Actie",IF(M77&lt;=90,"Plannen","Op tijd"))))</f>
        <v/>
      </c>
      <c r="O77" s="5"/>
      <c r="P77" s="5"/>
      <c r="Q77" s="5"/>
      <c r="R77" s="5"/>
      <c r="S77" s="5"/>
      <c r="T77" s="5"/>
      <c r="U77" s="5"/>
      <c r="V77" s="5"/>
      <c r="W77" s="5"/>
      <c r="X77" s="7"/>
      <c r="Y77" s="5"/>
      <c r="Z77" s="5"/>
      <c r="AA77" s="6"/>
      <c r="AB77" s="4" t="str">
        <f aca="false">IF(K77="","",ROUNDUP(MONTH(K77)/3,0))</f>
        <v/>
      </c>
    </row>
    <row r="78" customFormat="false" ht="15" hidden="false" customHeight="false" outlineLevel="0" collapsed="false">
      <c r="A78" s="4" t="n">
        <v>74</v>
      </c>
      <c r="B78" s="5"/>
      <c r="C78" s="6"/>
      <c r="D78" s="5"/>
      <c r="E78" s="5"/>
      <c r="F78" s="7"/>
      <c r="G78" s="5"/>
      <c r="H78" s="5"/>
      <c r="I78" s="5"/>
      <c r="J78" s="8"/>
      <c r="K78" s="9" t="str">
        <f aca="false">IF(F78="","",EDATE(F78,G78)-1)</f>
        <v/>
      </c>
      <c r="L78" s="9" t="str">
        <f aca="false">IF(F78="","",EDATE(EDATE(F78,G78),-H78)-1)</f>
        <v/>
      </c>
      <c r="M78" s="4" t="str">
        <f aca="true">IF(L78="","",L78-TODAY())</f>
        <v/>
      </c>
      <c r="N78" s="4" t="str">
        <f aca="false">IF(M78="","",IF(M78&lt;0,"Gemist / verlengd",IF(M78&lt;=30,"Actie",IF(M78&lt;=90,"Plannen","Op tijd"))))</f>
        <v/>
      </c>
      <c r="O78" s="5"/>
      <c r="P78" s="5"/>
      <c r="Q78" s="5"/>
      <c r="R78" s="5"/>
      <c r="S78" s="5"/>
      <c r="T78" s="5"/>
      <c r="U78" s="5"/>
      <c r="V78" s="5"/>
      <c r="W78" s="5"/>
      <c r="X78" s="7"/>
      <c r="Y78" s="5"/>
      <c r="Z78" s="5"/>
      <c r="AA78" s="6"/>
      <c r="AB78" s="4" t="str">
        <f aca="false">IF(K78="","",ROUNDUP(MONTH(K78)/3,0))</f>
        <v/>
      </c>
    </row>
    <row r="79" customFormat="false" ht="15" hidden="false" customHeight="false" outlineLevel="0" collapsed="false">
      <c r="A79" s="4" t="n">
        <v>75</v>
      </c>
      <c r="B79" s="5"/>
      <c r="C79" s="6"/>
      <c r="D79" s="5"/>
      <c r="E79" s="5"/>
      <c r="F79" s="7"/>
      <c r="G79" s="5"/>
      <c r="H79" s="5"/>
      <c r="I79" s="5"/>
      <c r="J79" s="8"/>
      <c r="K79" s="9" t="str">
        <f aca="false">IF(F79="","",EDATE(F79,G79)-1)</f>
        <v/>
      </c>
      <c r="L79" s="9" t="str">
        <f aca="false">IF(F79="","",EDATE(EDATE(F79,G79),-H79)-1)</f>
        <v/>
      </c>
      <c r="M79" s="4" t="str">
        <f aca="true">IF(L79="","",L79-TODAY())</f>
        <v/>
      </c>
      <c r="N79" s="4" t="str">
        <f aca="false">IF(M79="","",IF(M79&lt;0,"Gemist / verlengd",IF(M79&lt;=30,"Actie",IF(M79&lt;=90,"Plannen","Op tijd"))))</f>
        <v/>
      </c>
      <c r="O79" s="5"/>
      <c r="P79" s="5"/>
      <c r="Q79" s="5"/>
      <c r="R79" s="5"/>
      <c r="S79" s="5"/>
      <c r="T79" s="5"/>
      <c r="U79" s="5"/>
      <c r="V79" s="5"/>
      <c r="W79" s="5"/>
      <c r="X79" s="7"/>
      <c r="Y79" s="5"/>
      <c r="Z79" s="5"/>
      <c r="AA79" s="6"/>
      <c r="AB79" s="4" t="str">
        <f aca="false">IF(K79="","",ROUNDUP(MONTH(K79)/3,0))</f>
        <v/>
      </c>
    </row>
    <row r="80" customFormat="false" ht="15" hidden="false" customHeight="false" outlineLevel="0" collapsed="false">
      <c r="A80" s="4" t="n">
        <v>76</v>
      </c>
      <c r="B80" s="5"/>
      <c r="C80" s="6"/>
      <c r="D80" s="5"/>
      <c r="E80" s="5"/>
      <c r="F80" s="7"/>
      <c r="G80" s="5"/>
      <c r="H80" s="5"/>
      <c r="I80" s="5"/>
      <c r="J80" s="8"/>
      <c r="K80" s="9" t="str">
        <f aca="false">IF(F80="","",EDATE(F80,G80)-1)</f>
        <v/>
      </c>
      <c r="L80" s="9" t="str">
        <f aca="false">IF(F80="","",EDATE(EDATE(F80,G80),-H80)-1)</f>
        <v/>
      </c>
      <c r="M80" s="4" t="str">
        <f aca="true">IF(L80="","",L80-TODAY())</f>
        <v/>
      </c>
      <c r="N80" s="4" t="str">
        <f aca="false">IF(M80="","",IF(M80&lt;0,"Gemist / verlengd",IF(M80&lt;=30,"Actie",IF(M80&lt;=90,"Plannen","Op tijd"))))</f>
        <v/>
      </c>
      <c r="O80" s="5"/>
      <c r="P80" s="5"/>
      <c r="Q80" s="5"/>
      <c r="R80" s="5"/>
      <c r="S80" s="5"/>
      <c r="T80" s="5"/>
      <c r="U80" s="5"/>
      <c r="V80" s="5"/>
      <c r="W80" s="5"/>
      <c r="X80" s="7"/>
      <c r="Y80" s="5"/>
      <c r="Z80" s="5"/>
      <c r="AA80" s="6"/>
      <c r="AB80" s="4" t="str">
        <f aca="false">IF(K80="","",ROUNDUP(MONTH(K80)/3,0))</f>
        <v/>
      </c>
    </row>
    <row r="81" customFormat="false" ht="15" hidden="false" customHeight="false" outlineLevel="0" collapsed="false">
      <c r="A81" s="4" t="n">
        <v>77</v>
      </c>
      <c r="B81" s="5"/>
      <c r="C81" s="6"/>
      <c r="D81" s="5"/>
      <c r="E81" s="5"/>
      <c r="F81" s="7"/>
      <c r="G81" s="5"/>
      <c r="H81" s="5"/>
      <c r="I81" s="5"/>
      <c r="J81" s="8"/>
      <c r="K81" s="9" t="str">
        <f aca="false">IF(F81="","",EDATE(F81,G81)-1)</f>
        <v/>
      </c>
      <c r="L81" s="9" t="str">
        <f aca="false">IF(F81="","",EDATE(EDATE(F81,G81),-H81)-1)</f>
        <v/>
      </c>
      <c r="M81" s="4" t="str">
        <f aca="true">IF(L81="","",L81-TODAY())</f>
        <v/>
      </c>
      <c r="N81" s="4" t="str">
        <f aca="false">IF(M81="","",IF(M81&lt;0,"Gemist / verlengd",IF(M81&lt;=30,"Actie",IF(M81&lt;=90,"Plannen","Op tijd"))))</f>
        <v/>
      </c>
      <c r="O81" s="5"/>
      <c r="P81" s="5"/>
      <c r="Q81" s="5"/>
      <c r="R81" s="5"/>
      <c r="S81" s="5"/>
      <c r="T81" s="5"/>
      <c r="U81" s="5"/>
      <c r="V81" s="5"/>
      <c r="W81" s="5"/>
      <c r="X81" s="7"/>
      <c r="Y81" s="5"/>
      <c r="Z81" s="5"/>
      <c r="AA81" s="6"/>
      <c r="AB81" s="4" t="str">
        <f aca="false">IF(K81="","",ROUNDUP(MONTH(K81)/3,0))</f>
        <v/>
      </c>
    </row>
    <row r="82" customFormat="false" ht="15" hidden="false" customHeight="false" outlineLevel="0" collapsed="false">
      <c r="A82" s="4" t="n">
        <v>78</v>
      </c>
      <c r="B82" s="5"/>
      <c r="C82" s="6"/>
      <c r="D82" s="5"/>
      <c r="E82" s="5"/>
      <c r="F82" s="7"/>
      <c r="G82" s="5"/>
      <c r="H82" s="5"/>
      <c r="I82" s="5"/>
      <c r="J82" s="8"/>
      <c r="K82" s="9" t="str">
        <f aca="false">IF(F82="","",EDATE(F82,G82)-1)</f>
        <v/>
      </c>
      <c r="L82" s="9" t="str">
        <f aca="false">IF(F82="","",EDATE(EDATE(F82,G82),-H82)-1)</f>
        <v/>
      </c>
      <c r="M82" s="4" t="str">
        <f aca="true">IF(L82="","",L82-TODAY())</f>
        <v/>
      </c>
      <c r="N82" s="4" t="str">
        <f aca="false">IF(M82="","",IF(M82&lt;0,"Gemist / verlengd",IF(M82&lt;=30,"Actie",IF(M82&lt;=90,"Plannen","Op tijd"))))</f>
        <v/>
      </c>
      <c r="O82" s="5"/>
      <c r="P82" s="5"/>
      <c r="Q82" s="5"/>
      <c r="R82" s="5"/>
      <c r="S82" s="5"/>
      <c r="T82" s="5"/>
      <c r="U82" s="5"/>
      <c r="V82" s="5"/>
      <c r="W82" s="5"/>
      <c r="X82" s="7"/>
      <c r="Y82" s="5"/>
      <c r="Z82" s="5"/>
      <c r="AA82" s="6"/>
      <c r="AB82" s="4" t="str">
        <f aca="false">IF(K82="","",ROUNDUP(MONTH(K82)/3,0))</f>
        <v/>
      </c>
    </row>
    <row r="83" customFormat="false" ht="15" hidden="false" customHeight="false" outlineLevel="0" collapsed="false">
      <c r="A83" s="4" t="n">
        <v>79</v>
      </c>
      <c r="B83" s="5"/>
      <c r="C83" s="6"/>
      <c r="D83" s="5"/>
      <c r="E83" s="5"/>
      <c r="F83" s="7"/>
      <c r="G83" s="5"/>
      <c r="H83" s="5"/>
      <c r="I83" s="5"/>
      <c r="J83" s="8"/>
      <c r="K83" s="9" t="str">
        <f aca="false">IF(F83="","",EDATE(F83,G83)-1)</f>
        <v/>
      </c>
      <c r="L83" s="9" t="str">
        <f aca="false">IF(F83="","",EDATE(EDATE(F83,G83),-H83)-1)</f>
        <v/>
      </c>
      <c r="M83" s="4" t="str">
        <f aca="true">IF(L83="","",L83-TODAY())</f>
        <v/>
      </c>
      <c r="N83" s="4" t="str">
        <f aca="false">IF(M83="","",IF(M83&lt;0,"Gemist / verlengd",IF(M83&lt;=30,"Actie",IF(M83&lt;=90,"Plannen","Op tijd"))))</f>
        <v/>
      </c>
      <c r="O83" s="5"/>
      <c r="P83" s="5"/>
      <c r="Q83" s="5"/>
      <c r="R83" s="5"/>
      <c r="S83" s="5"/>
      <c r="T83" s="5"/>
      <c r="U83" s="5"/>
      <c r="V83" s="5"/>
      <c r="W83" s="5"/>
      <c r="X83" s="7"/>
      <c r="Y83" s="5"/>
      <c r="Z83" s="5"/>
      <c r="AA83" s="6"/>
      <c r="AB83" s="4" t="str">
        <f aca="false">IF(K83="","",ROUNDUP(MONTH(K83)/3,0))</f>
        <v/>
      </c>
    </row>
    <row r="84" customFormat="false" ht="15" hidden="false" customHeight="false" outlineLevel="0" collapsed="false">
      <c r="A84" s="4" t="n">
        <v>80</v>
      </c>
      <c r="B84" s="5"/>
      <c r="C84" s="6"/>
      <c r="D84" s="5"/>
      <c r="E84" s="5"/>
      <c r="F84" s="7"/>
      <c r="G84" s="5"/>
      <c r="H84" s="5"/>
      <c r="I84" s="5"/>
      <c r="J84" s="8"/>
      <c r="K84" s="9" t="str">
        <f aca="false">IF(F84="","",EDATE(F84,G84)-1)</f>
        <v/>
      </c>
      <c r="L84" s="9" t="str">
        <f aca="false">IF(F84="","",EDATE(EDATE(F84,G84),-H84)-1)</f>
        <v/>
      </c>
      <c r="M84" s="4" t="str">
        <f aca="true">IF(L84="","",L84-TODAY())</f>
        <v/>
      </c>
      <c r="N84" s="4" t="str">
        <f aca="false">IF(M84="","",IF(M84&lt;0,"Gemist / verlengd",IF(M84&lt;=30,"Actie",IF(M84&lt;=90,"Plannen","Op tijd"))))</f>
        <v/>
      </c>
      <c r="O84" s="5"/>
      <c r="P84" s="5"/>
      <c r="Q84" s="5"/>
      <c r="R84" s="5"/>
      <c r="S84" s="5"/>
      <c r="T84" s="5"/>
      <c r="U84" s="5"/>
      <c r="V84" s="5"/>
      <c r="W84" s="5"/>
      <c r="X84" s="7"/>
      <c r="Y84" s="5"/>
      <c r="Z84" s="5"/>
      <c r="AA84" s="6"/>
      <c r="AB84" s="4" t="str">
        <f aca="false">IF(K84="","",ROUNDUP(MONTH(K84)/3,0))</f>
        <v/>
      </c>
    </row>
    <row r="85" customFormat="false" ht="15" hidden="false" customHeight="false" outlineLevel="0" collapsed="false">
      <c r="A85" s="4" t="n">
        <v>81</v>
      </c>
      <c r="B85" s="5"/>
      <c r="C85" s="6"/>
      <c r="D85" s="5"/>
      <c r="E85" s="5"/>
      <c r="F85" s="7"/>
      <c r="G85" s="5"/>
      <c r="H85" s="5"/>
      <c r="I85" s="5"/>
      <c r="J85" s="8"/>
      <c r="K85" s="9" t="str">
        <f aca="false">IF(F85="","",EDATE(F85,G85)-1)</f>
        <v/>
      </c>
      <c r="L85" s="9" t="str">
        <f aca="false">IF(F85="","",EDATE(EDATE(F85,G85),-H85)-1)</f>
        <v/>
      </c>
      <c r="M85" s="4" t="str">
        <f aca="true">IF(L85="","",L85-TODAY())</f>
        <v/>
      </c>
      <c r="N85" s="4" t="str">
        <f aca="false">IF(M85="","",IF(M85&lt;0,"Gemist / verlengd",IF(M85&lt;=30,"Actie",IF(M85&lt;=90,"Plannen","Op tijd"))))</f>
        <v/>
      </c>
      <c r="O85" s="5"/>
      <c r="P85" s="5"/>
      <c r="Q85" s="5"/>
      <c r="R85" s="5"/>
      <c r="S85" s="5"/>
      <c r="T85" s="5"/>
      <c r="U85" s="5"/>
      <c r="V85" s="5"/>
      <c r="W85" s="5"/>
      <c r="X85" s="7"/>
      <c r="Y85" s="5"/>
      <c r="Z85" s="5"/>
      <c r="AA85" s="6"/>
      <c r="AB85" s="4" t="str">
        <f aca="false">IF(K85="","",ROUNDUP(MONTH(K85)/3,0))</f>
        <v/>
      </c>
    </row>
    <row r="86" customFormat="false" ht="15" hidden="false" customHeight="false" outlineLevel="0" collapsed="false">
      <c r="A86" s="4" t="n">
        <v>82</v>
      </c>
      <c r="B86" s="5"/>
      <c r="C86" s="6"/>
      <c r="D86" s="5"/>
      <c r="E86" s="5"/>
      <c r="F86" s="7"/>
      <c r="G86" s="5"/>
      <c r="H86" s="5"/>
      <c r="I86" s="5"/>
      <c r="J86" s="8"/>
      <c r="K86" s="9" t="str">
        <f aca="false">IF(F86="","",EDATE(F86,G86)-1)</f>
        <v/>
      </c>
      <c r="L86" s="9" t="str">
        <f aca="false">IF(F86="","",EDATE(EDATE(F86,G86),-H86)-1)</f>
        <v/>
      </c>
      <c r="M86" s="4" t="str">
        <f aca="true">IF(L86="","",L86-TODAY())</f>
        <v/>
      </c>
      <c r="N86" s="4" t="str">
        <f aca="false">IF(M86="","",IF(M86&lt;0,"Gemist / verlengd",IF(M86&lt;=30,"Actie",IF(M86&lt;=90,"Plannen","Op tijd"))))</f>
        <v/>
      </c>
      <c r="O86" s="5"/>
      <c r="P86" s="5"/>
      <c r="Q86" s="5"/>
      <c r="R86" s="5"/>
      <c r="S86" s="5"/>
      <c r="T86" s="5"/>
      <c r="U86" s="5"/>
      <c r="V86" s="5"/>
      <c r="W86" s="5"/>
      <c r="X86" s="7"/>
      <c r="Y86" s="5"/>
      <c r="Z86" s="5"/>
      <c r="AA86" s="6"/>
      <c r="AB86" s="4" t="str">
        <f aca="false">IF(K86="","",ROUNDUP(MONTH(K86)/3,0))</f>
        <v/>
      </c>
    </row>
    <row r="87" customFormat="false" ht="15" hidden="false" customHeight="false" outlineLevel="0" collapsed="false">
      <c r="A87" s="4" t="n">
        <v>83</v>
      </c>
      <c r="B87" s="5"/>
      <c r="C87" s="6"/>
      <c r="D87" s="5"/>
      <c r="E87" s="5"/>
      <c r="F87" s="7"/>
      <c r="G87" s="5"/>
      <c r="H87" s="5"/>
      <c r="I87" s="5"/>
      <c r="J87" s="8"/>
      <c r="K87" s="9" t="str">
        <f aca="false">IF(F87="","",EDATE(F87,G87)-1)</f>
        <v/>
      </c>
      <c r="L87" s="9" t="str">
        <f aca="false">IF(F87="","",EDATE(EDATE(F87,G87),-H87)-1)</f>
        <v/>
      </c>
      <c r="M87" s="4" t="str">
        <f aca="true">IF(L87="","",L87-TODAY())</f>
        <v/>
      </c>
      <c r="N87" s="4" t="str">
        <f aca="false">IF(M87="","",IF(M87&lt;0,"Gemist / verlengd",IF(M87&lt;=30,"Actie",IF(M87&lt;=90,"Plannen","Op tijd"))))</f>
        <v/>
      </c>
      <c r="O87" s="5"/>
      <c r="P87" s="5"/>
      <c r="Q87" s="5"/>
      <c r="R87" s="5"/>
      <c r="S87" s="5"/>
      <c r="T87" s="5"/>
      <c r="U87" s="5"/>
      <c r="V87" s="5"/>
      <c r="W87" s="5"/>
      <c r="X87" s="7"/>
      <c r="Y87" s="5"/>
      <c r="Z87" s="5"/>
      <c r="AA87" s="6"/>
      <c r="AB87" s="4" t="str">
        <f aca="false">IF(K87="","",ROUNDUP(MONTH(K87)/3,0))</f>
        <v/>
      </c>
    </row>
    <row r="88" customFormat="false" ht="15" hidden="false" customHeight="false" outlineLevel="0" collapsed="false">
      <c r="A88" s="4" t="n">
        <v>84</v>
      </c>
      <c r="B88" s="5"/>
      <c r="C88" s="6"/>
      <c r="D88" s="5"/>
      <c r="E88" s="5"/>
      <c r="F88" s="7"/>
      <c r="G88" s="5"/>
      <c r="H88" s="5"/>
      <c r="I88" s="5"/>
      <c r="J88" s="8"/>
      <c r="K88" s="9" t="str">
        <f aca="false">IF(F88="","",EDATE(F88,G88)-1)</f>
        <v/>
      </c>
      <c r="L88" s="9" t="str">
        <f aca="false">IF(F88="","",EDATE(EDATE(F88,G88),-H88)-1)</f>
        <v/>
      </c>
      <c r="M88" s="4" t="str">
        <f aca="true">IF(L88="","",L88-TODAY())</f>
        <v/>
      </c>
      <c r="N88" s="4" t="str">
        <f aca="false">IF(M88="","",IF(M88&lt;0,"Gemist / verlengd",IF(M88&lt;=30,"Actie",IF(M88&lt;=90,"Plannen","Op tijd"))))</f>
        <v/>
      </c>
      <c r="O88" s="5"/>
      <c r="P88" s="5"/>
      <c r="Q88" s="5"/>
      <c r="R88" s="5"/>
      <c r="S88" s="5"/>
      <c r="T88" s="5"/>
      <c r="U88" s="5"/>
      <c r="V88" s="5"/>
      <c r="W88" s="5"/>
      <c r="X88" s="7"/>
      <c r="Y88" s="5"/>
      <c r="Z88" s="5"/>
      <c r="AA88" s="6"/>
      <c r="AB88" s="4" t="str">
        <f aca="false">IF(K88="","",ROUNDUP(MONTH(K88)/3,0))</f>
        <v/>
      </c>
    </row>
    <row r="89" customFormat="false" ht="15" hidden="false" customHeight="false" outlineLevel="0" collapsed="false">
      <c r="A89" s="4" t="n">
        <v>85</v>
      </c>
      <c r="B89" s="5"/>
      <c r="C89" s="6"/>
      <c r="D89" s="5"/>
      <c r="E89" s="5"/>
      <c r="F89" s="7"/>
      <c r="G89" s="5"/>
      <c r="H89" s="5"/>
      <c r="I89" s="5"/>
      <c r="J89" s="8"/>
      <c r="K89" s="9" t="str">
        <f aca="false">IF(F89="","",EDATE(F89,G89)-1)</f>
        <v/>
      </c>
      <c r="L89" s="9" t="str">
        <f aca="false">IF(F89="","",EDATE(EDATE(F89,G89),-H89)-1)</f>
        <v/>
      </c>
      <c r="M89" s="4" t="str">
        <f aca="true">IF(L89="","",L89-TODAY())</f>
        <v/>
      </c>
      <c r="N89" s="4" t="str">
        <f aca="false">IF(M89="","",IF(M89&lt;0,"Gemist / verlengd",IF(M89&lt;=30,"Actie",IF(M89&lt;=90,"Plannen","Op tijd"))))</f>
        <v/>
      </c>
      <c r="O89" s="5"/>
      <c r="P89" s="5"/>
      <c r="Q89" s="5"/>
      <c r="R89" s="5"/>
      <c r="S89" s="5"/>
      <c r="T89" s="5"/>
      <c r="U89" s="5"/>
      <c r="V89" s="5"/>
      <c r="W89" s="5"/>
      <c r="X89" s="7"/>
      <c r="Y89" s="5"/>
      <c r="Z89" s="5"/>
      <c r="AA89" s="6"/>
      <c r="AB89" s="4" t="str">
        <f aca="false">IF(K89="","",ROUNDUP(MONTH(K89)/3,0))</f>
        <v/>
      </c>
    </row>
    <row r="90" customFormat="false" ht="15" hidden="false" customHeight="false" outlineLevel="0" collapsed="false">
      <c r="A90" s="4" t="n">
        <v>86</v>
      </c>
      <c r="B90" s="5"/>
      <c r="C90" s="6"/>
      <c r="D90" s="5"/>
      <c r="E90" s="5"/>
      <c r="F90" s="7"/>
      <c r="G90" s="5"/>
      <c r="H90" s="5"/>
      <c r="I90" s="5"/>
      <c r="J90" s="8"/>
      <c r="K90" s="9" t="str">
        <f aca="false">IF(F90="","",EDATE(F90,G90)-1)</f>
        <v/>
      </c>
      <c r="L90" s="9" t="str">
        <f aca="false">IF(F90="","",EDATE(EDATE(F90,G90),-H90)-1)</f>
        <v/>
      </c>
      <c r="M90" s="4" t="str">
        <f aca="true">IF(L90="","",L90-TODAY())</f>
        <v/>
      </c>
      <c r="N90" s="4" t="str">
        <f aca="false">IF(M90="","",IF(M90&lt;0,"Gemist / verlengd",IF(M90&lt;=30,"Actie",IF(M90&lt;=90,"Plannen","Op tijd"))))</f>
        <v/>
      </c>
      <c r="O90" s="5"/>
      <c r="P90" s="5"/>
      <c r="Q90" s="5"/>
      <c r="R90" s="5"/>
      <c r="S90" s="5"/>
      <c r="T90" s="5"/>
      <c r="U90" s="5"/>
      <c r="V90" s="5"/>
      <c r="W90" s="5"/>
      <c r="X90" s="7"/>
      <c r="Y90" s="5"/>
      <c r="Z90" s="5"/>
      <c r="AA90" s="6"/>
      <c r="AB90" s="4" t="str">
        <f aca="false">IF(K90="","",ROUNDUP(MONTH(K90)/3,0))</f>
        <v/>
      </c>
    </row>
    <row r="91" customFormat="false" ht="15" hidden="false" customHeight="false" outlineLevel="0" collapsed="false">
      <c r="A91" s="4" t="n">
        <v>87</v>
      </c>
      <c r="B91" s="5"/>
      <c r="C91" s="6"/>
      <c r="D91" s="5"/>
      <c r="E91" s="5"/>
      <c r="F91" s="7"/>
      <c r="G91" s="5"/>
      <c r="H91" s="5"/>
      <c r="I91" s="5"/>
      <c r="J91" s="8"/>
      <c r="K91" s="9" t="str">
        <f aca="false">IF(F91="","",EDATE(F91,G91)-1)</f>
        <v/>
      </c>
      <c r="L91" s="9" t="str">
        <f aca="false">IF(F91="","",EDATE(EDATE(F91,G91),-H91)-1)</f>
        <v/>
      </c>
      <c r="M91" s="4" t="str">
        <f aca="true">IF(L91="","",L91-TODAY())</f>
        <v/>
      </c>
      <c r="N91" s="4" t="str">
        <f aca="false">IF(M91="","",IF(M91&lt;0,"Gemist / verlengd",IF(M91&lt;=30,"Actie",IF(M91&lt;=90,"Plannen","Op tijd"))))</f>
        <v/>
      </c>
      <c r="O91" s="5"/>
      <c r="P91" s="5"/>
      <c r="Q91" s="5"/>
      <c r="R91" s="5"/>
      <c r="S91" s="5"/>
      <c r="T91" s="5"/>
      <c r="U91" s="5"/>
      <c r="V91" s="5"/>
      <c r="W91" s="5"/>
      <c r="X91" s="7"/>
      <c r="Y91" s="5"/>
      <c r="Z91" s="5"/>
      <c r="AA91" s="6"/>
      <c r="AB91" s="4" t="str">
        <f aca="false">IF(K91="","",ROUNDUP(MONTH(K91)/3,0))</f>
        <v/>
      </c>
    </row>
    <row r="92" customFormat="false" ht="15" hidden="false" customHeight="false" outlineLevel="0" collapsed="false">
      <c r="A92" s="4" t="n">
        <v>88</v>
      </c>
      <c r="B92" s="5"/>
      <c r="C92" s="6"/>
      <c r="D92" s="5"/>
      <c r="E92" s="5"/>
      <c r="F92" s="7"/>
      <c r="G92" s="5"/>
      <c r="H92" s="5"/>
      <c r="I92" s="5"/>
      <c r="J92" s="8"/>
      <c r="K92" s="9" t="str">
        <f aca="false">IF(F92="","",EDATE(F92,G92)-1)</f>
        <v/>
      </c>
      <c r="L92" s="9" t="str">
        <f aca="false">IF(F92="","",EDATE(EDATE(F92,G92),-H92)-1)</f>
        <v/>
      </c>
      <c r="M92" s="4" t="str">
        <f aca="true">IF(L92="","",L92-TODAY())</f>
        <v/>
      </c>
      <c r="N92" s="4" t="str">
        <f aca="false">IF(M92="","",IF(M92&lt;0,"Gemist / verlengd",IF(M92&lt;=30,"Actie",IF(M92&lt;=90,"Plannen","Op tijd"))))</f>
        <v/>
      </c>
      <c r="O92" s="5"/>
      <c r="P92" s="5"/>
      <c r="Q92" s="5"/>
      <c r="R92" s="5"/>
      <c r="S92" s="5"/>
      <c r="T92" s="5"/>
      <c r="U92" s="5"/>
      <c r="V92" s="5"/>
      <c r="W92" s="5"/>
      <c r="X92" s="7"/>
      <c r="Y92" s="5"/>
      <c r="Z92" s="5"/>
      <c r="AA92" s="6"/>
      <c r="AB92" s="4" t="str">
        <f aca="false">IF(K92="","",ROUNDUP(MONTH(K92)/3,0))</f>
        <v/>
      </c>
    </row>
    <row r="93" customFormat="false" ht="15" hidden="false" customHeight="false" outlineLevel="0" collapsed="false">
      <c r="A93" s="4" t="n">
        <v>89</v>
      </c>
      <c r="B93" s="5"/>
      <c r="C93" s="6"/>
      <c r="D93" s="5"/>
      <c r="E93" s="5"/>
      <c r="F93" s="7"/>
      <c r="G93" s="5"/>
      <c r="H93" s="5"/>
      <c r="I93" s="5"/>
      <c r="J93" s="8"/>
      <c r="K93" s="9" t="str">
        <f aca="false">IF(F93="","",EDATE(F93,G93)-1)</f>
        <v/>
      </c>
      <c r="L93" s="9" t="str">
        <f aca="false">IF(F93="","",EDATE(EDATE(F93,G93),-H93)-1)</f>
        <v/>
      </c>
      <c r="M93" s="4" t="str">
        <f aca="true">IF(L93="","",L93-TODAY())</f>
        <v/>
      </c>
      <c r="N93" s="4" t="str">
        <f aca="false">IF(M93="","",IF(M93&lt;0,"Gemist / verlengd",IF(M93&lt;=30,"Actie",IF(M93&lt;=90,"Plannen","Op tijd"))))</f>
        <v/>
      </c>
      <c r="O93" s="5"/>
      <c r="P93" s="5"/>
      <c r="Q93" s="5"/>
      <c r="R93" s="5"/>
      <c r="S93" s="5"/>
      <c r="T93" s="5"/>
      <c r="U93" s="5"/>
      <c r="V93" s="5"/>
      <c r="W93" s="5"/>
      <c r="X93" s="7"/>
      <c r="Y93" s="5"/>
      <c r="Z93" s="5"/>
      <c r="AA93" s="6"/>
      <c r="AB93" s="4" t="str">
        <f aca="false">IF(K93="","",ROUNDUP(MONTH(K93)/3,0))</f>
        <v/>
      </c>
    </row>
    <row r="94" customFormat="false" ht="15" hidden="false" customHeight="false" outlineLevel="0" collapsed="false">
      <c r="A94" s="4" t="n">
        <v>90</v>
      </c>
      <c r="B94" s="5"/>
      <c r="C94" s="6"/>
      <c r="D94" s="5"/>
      <c r="E94" s="5"/>
      <c r="F94" s="7"/>
      <c r="G94" s="5"/>
      <c r="H94" s="5"/>
      <c r="I94" s="5"/>
      <c r="J94" s="8"/>
      <c r="K94" s="9" t="str">
        <f aca="false">IF(F94="","",EDATE(F94,G94)-1)</f>
        <v/>
      </c>
      <c r="L94" s="9" t="str">
        <f aca="false">IF(F94="","",EDATE(EDATE(F94,G94),-H94)-1)</f>
        <v/>
      </c>
      <c r="M94" s="4" t="str">
        <f aca="true">IF(L94="","",L94-TODAY())</f>
        <v/>
      </c>
      <c r="N94" s="4" t="str">
        <f aca="false">IF(M94="","",IF(M94&lt;0,"Gemist / verlengd",IF(M94&lt;=30,"Actie",IF(M94&lt;=90,"Plannen","Op tijd"))))</f>
        <v/>
      </c>
      <c r="O94" s="5"/>
      <c r="P94" s="5"/>
      <c r="Q94" s="5"/>
      <c r="R94" s="5"/>
      <c r="S94" s="5"/>
      <c r="T94" s="5"/>
      <c r="U94" s="5"/>
      <c r="V94" s="5"/>
      <c r="W94" s="5"/>
      <c r="X94" s="7"/>
      <c r="Y94" s="5"/>
      <c r="Z94" s="5"/>
      <c r="AA94" s="6"/>
      <c r="AB94" s="4" t="str">
        <f aca="false">IF(K94="","",ROUNDUP(MONTH(K94)/3,0))</f>
        <v/>
      </c>
    </row>
    <row r="95" customFormat="false" ht="15" hidden="false" customHeight="false" outlineLevel="0" collapsed="false">
      <c r="A95" s="4" t="n">
        <v>91</v>
      </c>
      <c r="B95" s="5"/>
      <c r="C95" s="6"/>
      <c r="D95" s="5"/>
      <c r="E95" s="5"/>
      <c r="F95" s="7"/>
      <c r="G95" s="5"/>
      <c r="H95" s="5"/>
      <c r="I95" s="5"/>
      <c r="J95" s="8"/>
      <c r="K95" s="9" t="str">
        <f aca="false">IF(F95="","",EDATE(F95,G95)-1)</f>
        <v/>
      </c>
      <c r="L95" s="9" t="str">
        <f aca="false">IF(F95="","",EDATE(EDATE(F95,G95),-H95)-1)</f>
        <v/>
      </c>
      <c r="M95" s="4" t="str">
        <f aca="true">IF(L95="","",L95-TODAY())</f>
        <v/>
      </c>
      <c r="N95" s="4" t="str">
        <f aca="false">IF(M95="","",IF(M95&lt;0,"Gemist / verlengd",IF(M95&lt;=30,"Actie",IF(M95&lt;=90,"Plannen","Op tijd"))))</f>
        <v/>
      </c>
      <c r="O95" s="5"/>
      <c r="P95" s="5"/>
      <c r="Q95" s="5"/>
      <c r="R95" s="5"/>
      <c r="S95" s="5"/>
      <c r="T95" s="5"/>
      <c r="U95" s="5"/>
      <c r="V95" s="5"/>
      <c r="W95" s="5"/>
      <c r="X95" s="7"/>
      <c r="Y95" s="5"/>
      <c r="Z95" s="5"/>
      <c r="AA95" s="6"/>
      <c r="AB95" s="4" t="str">
        <f aca="false">IF(K95="","",ROUNDUP(MONTH(K95)/3,0))</f>
        <v/>
      </c>
    </row>
    <row r="96" customFormat="false" ht="15" hidden="false" customHeight="false" outlineLevel="0" collapsed="false">
      <c r="A96" s="4" t="n">
        <v>92</v>
      </c>
      <c r="B96" s="5"/>
      <c r="C96" s="6"/>
      <c r="D96" s="5"/>
      <c r="E96" s="5"/>
      <c r="F96" s="7"/>
      <c r="G96" s="5"/>
      <c r="H96" s="5"/>
      <c r="I96" s="5"/>
      <c r="J96" s="8"/>
      <c r="K96" s="9" t="str">
        <f aca="false">IF(F96="","",EDATE(F96,G96)-1)</f>
        <v/>
      </c>
      <c r="L96" s="9" t="str">
        <f aca="false">IF(F96="","",EDATE(EDATE(F96,G96),-H96)-1)</f>
        <v/>
      </c>
      <c r="M96" s="4" t="str">
        <f aca="true">IF(L96="","",L96-TODAY())</f>
        <v/>
      </c>
      <c r="N96" s="4" t="str">
        <f aca="false">IF(M96="","",IF(M96&lt;0,"Gemist / verlengd",IF(M96&lt;=30,"Actie",IF(M96&lt;=90,"Plannen","Op tijd"))))</f>
        <v/>
      </c>
      <c r="O96" s="5"/>
      <c r="P96" s="5"/>
      <c r="Q96" s="5"/>
      <c r="R96" s="5"/>
      <c r="S96" s="5"/>
      <c r="T96" s="5"/>
      <c r="U96" s="5"/>
      <c r="V96" s="5"/>
      <c r="W96" s="5"/>
      <c r="X96" s="7"/>
      <c r="Y96" s="5"/>
      <c r="Z96" s="5"/>
      <c r="AA96" s="6"/>
      <c r="AB96" s="4" t="str">
        <f aca="false">IF(K96="","",ROUNDUP(MONTH(K96)/3,0))</f>
        <v/>
      </c>
    </row>
    <row r="97" customFormat="false" ht="15" hidden="false" customHeight="false" outlineLevel="0" collapsed="false">
      <c r="A97" s="4" t="n">
        <v>93</v>
      </c>
      <c r="B97" s="5"/>
      <c r="C97" s="6"/>
      <c r="D97" s="5"/>
      <c r="E97" s="5"/>
      <c r="F97" s="7"/>
      <c r="G97" s="5"/>
      <c r="H97" s="5"/>
      <c r="I97" s="5"/>
      <c r="J97" s="8"/>
      <c r="K97" s="9" t="str">
        <f aca="false">IF(F97="","",EDATE(F97,G97)-1)</f>
        <v/>
      </c>
      <c r="L97" s="9" t="str">
        <f aca="false">IF(F97="","",EDATE(EDATE(F97,G97),-H97)-1)</f>
        <v/>
      </c>
      <c r="M97" s="4" t="str">
        <f aca="true">IF(L97="","",L97-TODAY())</f>
        <v/>
      </c>
      <c r="N97" s="4" t="str">
        <f aca="false">IF(M97="","",IF(M97&lt;0,"Gemist / verlengd",IF(M97&lt;=30,"Actie",IF(M97&lt;=90,"Plannen","Op tijd"))))</f>
        <v/>
      </c>
      <c r="O97" s="5"/>
      <c r="P97" s="5"/>
      <c r="Q97" s="5"/>
      <c r="R97" s="5"/>
      <c r="S97" s="5"/>
      <c r="T97" s="5"/>
      <c r="U97" s="5"/>
      <c r="V97" s="5"/>
      <c r="W97" s="5"/>
      <c r="X97" s="7"/>
      <c r="Y97" s="5"/>
      <c r="Z97" s="5"/>
      <c r="AA97" s="6"/>
      <c r="AB97" s="4" t="str">
        <f aca="false">IF(K97="","",ROUNDUP(MONTH(K97)/3,0))</f>
        <v/>
      </c>
    </row>
    <row r="98" customFormat="false" ht="15" hidden="false" customHeight="false" outlineLevel="0" collapsed="false">
      <c r="A98" s="4" t="n">
        <v>94</v>
      </c>
      <c r="B98" s="5"/>
      <c r="C98" s="6"/>
      <c r="D98" s="5"/>
      <c r="E98" s="5"/>
      <c r="F98" s="7"/>
      <c r="G98" s="5"/>
      <c r="H98" s="5"/>
      <c r="I98" s="5"/>
      <c r="J98" s="8"/>
      <c r="K98" s="9" t="str">
        <f aca="false">IF(F98="","",EDATE(F98,G98)-1)</f>
        <v/>
      </c>
      <c r="L98" s="9" t="str">
        <f aca="false">IF(F98="","",EDATE(EDATE(F98,G98),-H98)-1)</f>
        <v/>
      </c>
      <c r="M98" s="4" t="str">
        <f aca="true">IF(L98="","",L98-TODAY())</f>
        <v/>
      </c>
      <c r="N98" s="4" t="str">
        <f aca="false">IF(M98="","",IF(M98&lt;0,"Gemist / verlengd",IF(M98&lt;=30,"Actie",IF(M98&lt;=90,"Plannen","Op tijd"))))</f>
        <v/>
      </c>
      <c r="O98" s="5"/>
      <c r="P98" s="5"/>
      <c r="Q98" s="5"/>
      <c r="R98" s="5"/>
      <c r="S98" s="5"/>
      <c r="T98" s="5"/>
      <c r="U98" s="5"/>
      <c r="V98" s="5"/>
      <c r="W98" s="5"/>
      <c r="X98" s="7"/>
      <c r="Y98" s="5"/>
      <c r="Z98" s="5"/>
      <c r="AA98" s="6"/>
      <c r="AB98" s="4" t="str">
        <f aca="false">IF(K98="","",ROUNDUP(MONTH(K98)/3,0))</f>
        <v/>
      </c>
    </row>
    <row r="99" customFormat="false" ht="15" hidden="false" customHeight="false" outlineLevel="0" collapsed="false">
      <c r="A99" s="4" t="n">
        <v>95</v>
      </c>
      <c r="B99" s="5"/>
      <c r="C99" s="6"/>
      <c r="D99" s="5"/>
      <c r="E99" s="5"/>
      <c r="F99" s="7"/>
      <c r="G99" s="5"/>
      <c r="H99" s="5"/>
      <c r="I99" s="5"/>
      <c r="J99" s="8"/>
      <c r="K99" s="9" t="str">
        <f aca="false">IF(F99="","",EDATE(F99,G99)-1)</f>
        <v/>
      </c>
      <c r="L99" s="9" t="str">
        <f aca="false">IF(F99="","",EDATE(EDATE(F99,G99),-H99)-1)</f>
        <v/>
      </c>
      <c r="M99" s="4" t="str">
        <f aca="true">IF(L99="","",L99-TODAY())</f>
        <v/>
      </c>
      <c r="N99" s="4" t="str">
        <f aca="false">IF(M99="","",IF(M99&lt;0,"Gemist / verlengd",IF(M99&lt;=30,"Actie",IF(M99&lt;=90,"Plannen","Op tijd"))))</f>
        <v/>
      </c>
      <c r="O99" s="5"/>
      <c r="P99" s="5"/>
      <c r="Q99" s="5"/>
      <c r="R99" s="5"/>
      <c r="S99" s="5"/>
      <c r="T99" s="5"/>
      <c r="U99" s="5"/>
      <c r="V99" s="5"/>
      <c r="W99" s="5"/>
      <c r="X99" s="7"/>
      <c r="Y99" s="5"/>
      <c r="Z99" s="5"/>
      <c r="AA99" s="6"/>
      <c r="AB99" s="4" t="str">
        <f aca="false">IF(K99="","",ROUNDUP(MONTH(K99)/3,0))</f>
        <v/>
      </c>
    </row>
    <row r="100" customFormat="false" ht="15" hidden="false" customHeight="false" outlineLevel="0" collapsed="false">
      <c r="A100" s="4" t="n">
        <v>96</v>
      </c>
      <c r="B100" s="5"/>
      <c r="C100" s="6"/>
      <c r="D100" s="5"/>
      <c r="E100" s="5"/>
      <c r="F100" s="7"/>
      <c r="G100" s="5"/>
      <c r="H100" s="5"/>
      <c r="I100" s="5"/>
      <c r="J100" s="8"/>
      <c r="K100" s="9" t="str">
        <f aca="false">IF(F100="","",EDATE(F100,G100)-1)</f>
        <v/>
      </c>
      <c r="L100" s="9" t="str">
        <f aca="false">IF(F100="","",EDATE(EDATE(F100,G100),-H100)-1)</f>
        <v/>
      </c>
      <c r="M100" s="4" t="str">
        <f aca="true">IF(L100="","",L100-TODAY())</f>
        <v/>
      </c>
      <c r="N100" s="4" t="str">
        <f aca="false">IF(M100="","",IF(M100&lt;0,"Gemist / verlengd",IF(M100&lt;=30,"Actie",IF(M100&lt;=90,"Plannen","Op tijd"))))</f>
        <v/>
      </c>
      <c r="O100" s="5"/>
      <c r="P100" s="5"/>
      <c r="Q100" s="5"/>
      <c r="R100" s="5"/>
      <c r="S100" s="5"/>
      <c r="T100" s="5"/>
      <c r="U100" s="5"/>
      <c r="V100" s="5"/>
      <c r="W100" s="5"/>
      <c r="X100" s="7"/>
      <c r="Y100" s="5"/>
      <c r="Z100" s="5"/>
      <c r="AA100" s="6"/>
      <c r="AB100" s="4" t="str">
        <f aca="false">IF(K100="","",ROUNDUP(MONTH(K100)/3,0))</f>
        <v/>
      </c>
    </row>
    <row r="101" customFormat="false" ht="15" hidden="false" customHeight="false" outlineLevel="0" collapsed="false">
      <c r="A101" s="4" t="n">
        <v>97</v>
      </c>
      <c r="B101" s="5"/>
      <c r="C101" s="6"/>
      <c r="D101" s="5"/>
      <c r="E101" s="5"/>
      <c r="F101" s="7"/>
      <c r="G101" s="5"/>
      <c r="H101" s="5"/>
      <c r="I101" s="5"/>
      <c r="J101" s="8"/>
      <c r="K101" s="9" t="str">
        <f aca="false">IF(F101="","",EDATE(F101,G101)-1)</f>
        <v/>
      </c>
      <c r="L101" s="9" t="str">
        <f aca="false">IF(F101="","",EDATE(EDATE(F101,G101),-H101)-1)</f>
        <v/>
      </c>
      <c r="M101" s="4" t="str">
        <f aca="true">IF(L101="","",L101-TODAY())</f>
        <v/>
      </c>
      <c r="N101" s="4" t="str">
        <f aca="false">IF(M101="","",IF(M101&lt;0,"Gemist / verlengd",IF(M101&lt;=30,"Actie",IF(M101&lt;=90,"Plannen","Op tijd"))))</f>
        <v/>
      </c>
      <c r="O101" s="5"/>
      <c r="P101" s="5"/>
      <c r="Q101" s="5"/>
      <c r="R101" s="5"/>
      <c r="S101" s="5"/>
      <c r="T101" s="5"/>
      <c r="U101" s="5"/>
      <c r="V101" s="5"/>
      <c r="W101" s="5"/>
      <c r="X101" s="7"/>
      <c r="Y101" s="5"/>
      <c r="Z101" s="5"/>
      <c r="AA101" s="6"/>
      <c r="AB101" s="4" t="str">
        <f aca="false">IF(K101="","",ROUNDUP(MONTH(K101)/3,0))</f>
        <v/>
      </c>
    </row>
    <row r="102" customFormat="false" ht="15" hidden="false" customHeight="false" outlineLevel="0" collapsed="false">
      <c r="A102" s="4" t="n">
        <v>98</v>
      </c>
      <c r="B102" s="5"/>
      <c r="C102" s="6"/>
      <c r="D102" s="5"/>
      <c r="E102" s="5"/>
      <c r="F102" s="7"/>
      <c r="G102" s="5"/>
      <c r="H102" s="5"/>
      <c r="I102" s="5"/>
      <c r="J102" s="8"/>
      <c r="K102" s="9" t="str">
        <f aca="false">IF(F102="","",EDATE(F102,G102)-1)</f>
        <v/>
      </c>
      <c r="L102" s="9" t="str">
        <f aca="false">IF(F102="","",EDATE(EDATE(F102,G102),-H102)-1)</f>
        <v/>
      </c>
      <c r="M102" s="4" t="str">
        <f aca="true">IF(L102="","",L102-TODAY())</f>
        <v/>
      </c>
      <c r="N102" s="4" t="str">
        <f aca="false">IF(M102="","",IF(M102&lt;0,"Gemist / verlengd",IF(M102&lt;=30,"Actie",IF(M102&lt;=90,"Plannen","Op tijd"))))</f>
        <v/>
      </c>
      <c r="O102" s="5"/>
      <c r="P102" s="5"/>
      <c r="Q102" s="5"/>
      <c r="R102" s="5"/>
      <c r="S102" s="5"/>
      <c r="T102" s="5"/>
      <c r="U102" s="5"/>
      <c r="V102" s="5"/>
      <c r="W102" s="5"/>
      <c r="X102" s="7"/>
      <c r="Y102" s="5"/>
      <c r="Z102" s="5"/>
      <c r="AA102" s="6"/>
      <c r="AB102" s="4" t="str">
        <f aca="false">IF(K102="","",ROUNDUP(MONTH(K102)/3,0))</f>
        <v/>
      </c>
    </row>
    <row r="103" customFormat="false" ht="15" hidden="false" customHeight="false" outlineLevel="0" collapsed="false">
      <c r="A103" s="4" t="n">
        <v>99</v>
      </c>
      <c r="B103" s="5"/>
      <c r="C103" s="6"/>
      <c r="D103" s="5"/>
      <c r="E103" s="5"/>
      <c r="F103" s="7"/>
      <c r="G103" s="5"/>
      <c r="H103" s="5"/>
      <c r="I103" s="5"/>
      <c r="J103" s="8"/>
      <c r="K103" s="9" t="str">
        <f aca="false">IF(F103="","",EDATE(F103,G103)-1)</f>
        <v/>
      </c>
      <c r="L103" s="9" t="str">
        <f aca="false">IF(F103="","",EDATE(EDATE(F103,G103),-H103)-1)</f>
        <v/>
      </c>
      <c r="M103" s="4" t="str">
        <f aca="true">IF(L103="","",L103-TODAY())</f>
        <v/>
      </c>
      <c r="N103" s="4" t="str">
        <f aca="false">IF(M103="","",IF(M103&lt;0,"Gemist / verlengd",IF(M103&lt;=30,"Actie",IF(M103&lt;=90,"Plannen","Op tijd"))))</f>
        <v/>
      </c>
      <c r="O103" s="5"/>
      <c r="P103" s="5"/>
      <c r="Q103" s="5"/>
      <c r="R103" s="5"/>
      <c r="S103" s="5"/>
      <c r="T103" s="5"/>
      <c r="U103" s="5"/>
      <c r="V103" s="5"/>
      <c r="W103" s="5"/>
      <c r="X103" s="7"/>
      <c r="Y103" s="5"/>
      <c r="Z103" s="5"/>
      <c r="AA103" s="6"/>
      <c r="AB103" s="4" t="str">
        <f aca="false">IF(K103="","",ROUNDUP(MONTH(K103)/3,0))</f>
        <v/>
      </c>
    </row>
    <row r="104" customFormat="false" ht="15" hidden="false" customHeight="false" outlineLevel="0" collapsed="false">
      <c r="A104" s="4" t="n">
        <v>100</v>
      </c>
      <c r="B104" s="5"/>
      <c r="C104" s="6"/>
      <c r="D104" s="5"/>
      <c r="E104" s="5"/>
      <c r="F104" s="7"/>
      <c r="G104" s="5"/>
      <c r="H104" s="5"/>
      <c r="I104" s="5"/>
      <c r="J104" s="8"/>
      <c r="K104" s="9" t="str">
        <f aca="false">IF(F104="","",EDATE(F104,G104)-1)</f>
        <v/>
      </c>
      <c r="L104" s="9" t="str">
        <f aca="false">IF(F104="","",EDATE(EDATE(F104,G104),-H104)-1)</f>
        <v/>
      </c>
      <c r="M104" s="4" t="str">
        <f aca="true">IF(L104="","",L104-TODAY())</f>
        <v/>
      </c>
      <c r="N104" s="4" t="str">
        <f aca="false">IF(M104="","",IF(M104&lt;0,"Gemist / verlengd",IF(M104&lt;=30,"Actie",IF(M104&lt;=90,"Plannen","Op tijd"))))</f>
        <v/>
      </c>
      <c r="O104" s="5"/>
      <c r="P104" s="5"/>
      <c r="Q104" s="5"/>
      <c r="R104" s="5"/>
      <c r="S104" s="5"/>
      <c r="T104" s="5"/>
      <c r="U104" s="5"/>
      <c r="V104" s="5"/>
      <c r="W104" s="5"/>
      <c r="X104" s="7"/>
      <c r="Y104" s="5"/>
      <c r="Z104" s="5"/>
      <c r="AA104" s="6"/>
      <c r="AB104" s="4" t="str">
        <f aca="false">IF(K104="","",ROUNDUP(MONTH(K104)/3,0))</f>
        <v/>
      </c>
    </row>
    <row r="105" customFormat="false" ht="15" hidden="false" customHeight="false" outlineLevel="0" collapsed="false">
      <c r="A105" s="4" t="n">
        <v>101</v>
      </c>
      <c r="B105" s="5"/>
      <c r="C105" s="6"/>
      <c r="D105" s="5"/>
      <c r="E105" s="5"/>
      <c r="F105" s="7"/>
      <c r="G105" s="5"/>
      <c r="H105" s="5"/>
      <c r="I105" s="5"/>
      <c r="J105" s="8"/>
      <c r="K105" s="9" t="str">
        <f aca="false">IF(F105="","",EDATE(F105,G105)-1)</f>
        <v/>
      </c>
      <c r="L105" s="9" t="str">
        <f aca="false">IF(F105="","",EDATE(EDATE(F105,G105),-H105)-1)</f>
        <v/>
      </c>
      <c r="M105" s="4" t="str">
        <f aca="true">IF(L105="","",L105-TODAY())</f>
        <v/>
      </c>
      <c r="N105" s="4" t="str">
        <f aca="false">IF(M105="","",IF(M105&lt;0,"Gemist / verlengd",IF(M105&lt;=30,"Actie",IF(M105&lt;=90,"Plannen","Op tijd"))))</f>
        <v/>
      </c>
      <c r="O105" s="5"/>
      <c r="P105" s="5"/>
      <c r="Q105" s="5"/>
      <c r="R105" s="5"/>
      <c r="S105" s="5"/>
      <c r="T105" s="5"/>
      <c r="U105" s="5"/>
      <c r="V105" s="5"/>
      <c r="W105" s="5"/>
      <c r="X105" s="7"/>
      <c r="Y105" s="5"/>
      <c r="Z105" s="5"/>
      <c r="AA105" s="6"/>
      <c r="AB105" s="4" t="str">
        <f aca="false">IF(K105="","",ROUNDUP(MONTH(K105)/3,0))</f>
        <v/>
      </c>
    </row>
    <row r="106" customFormat="false" ht="15" hidden="false" customHeight="false" outlineLevel="0" collapsed="false">
      <c r="A106" s="4" t="n">
        <v>102</v>
      </c>
      <c r="B106" s="5"/>
      <c r="C106" s="6"/>
      <c r="D106" s="5"/>
      <c r="E106" s="5"/>
      <c r="F106" s="7"/>
      <c r="G106" s="5"/>
      <c r="H106" s="5"/>
      <c r="I106" s="5"/>
      <c r="J106" s="8"/>
      <c r="K106" s="9" t="str">
        <f aca="false">IF(F106="","",EDATE(F106,G106)-1)</f>
        <v/>
      </c>
      <c r="L106" s="9" t="str">
        <f aca="false">IF(F106="","",EDATE(EDATE(F106,G106),-H106)-1)</f>
        <v/>
      </c>
      <c r="M106" s="4" t="str">
        <f aca="true">IF(L106="","",L106-TODAY())</f>
        <v/>
      </c>
      <c r="N106" s="4" t="str">
        <f aca="false">IF(M106="","",IF(M106&lt;0,"Gemist / verlengd",IF(M106&lt;=30,"Actie",IF(M106&lt;=90,"Plannen","Op tijd"))))</f>
        <v/>
      </c>
      <c r="O106" s="5"/>
      <c r="P106" s="5"/>
      <c r="Q106" s="5"/>
      <c r="R106" s="5"/>
      <c r="S106" s="5"/>
      <c r="T106" s="5"/>
      <c r="U106" s="5"/>
      <c r="V106" s="5"/>
      <c r="W106" s="5"/>
      <c r="X106" s="7"/>
      <c r="Y106" s="5"/>
      <c r="Z106" s="5"/>
      <c r="AA106" s="6"/>
      <c r="AB106" s="4" t="str">
        <f aca="false">IF(K106="","",ROUNDUP(MONTH(K106)/3,0))</f>
        <v/>
      </c>
    </row>
    <row r="107" customFormat="false" ht="15" hidden="false" customHeight="false" outlineLevel="0" collapsed="false">
      <c r="A107" s="4" t="n">
        <v>103</v>
      </c>
      <c r="B107" s="5"/>
      <c r="C107" s="6"/>
      <c r="D107" s="5"/>
      <c r="E107" s="5"/>
      <c r="F107" s="7"/>
      <c r="G107" s="5"/>
      <c r="H107" s="5"/>
      <c r="I107" s="5"/>
      <c r="J107" s="8"/>
      <c r="K107" s="9" t="str">
        <f aca="false">IF(F107="","",EDATE(F107,G107)-1)</f>
        <v/>
      </c>
      <c r="L107" s="9" t="str">
        <f aca="false">IF(F107="","",EDATE(EDATE(F107,G107),-H107)-1)</f>
        <v/>
      </c>
      <c r="M107" s="4" t="str">
        <f aca="true">IF(L107="","",L107-TODAY())</f>
        <v/>
      </c>
      <c r="N107" s="4" t="str">
        <f aca="false">IF(M107="","",IF(M107&lt;0,"Gemist / verlengd",IF(M107&lt;=30,"Actie",IF(M107&lt;=90,"Plannen","Op tijd"))))</f>
        <v/>
      </c>
      <c r="O107" s="5"/>
      <c r="P107" s="5"/>
      <c r="Q107" s="5"/>
      <c r="R107" s="5"/>
      <c r="S107" s="5"/>
      <c r="T107" s="5"/>
      <c r="U107" s="5"/>
      <c r="V107" s="5"/>
      <c r="W107" s="5"/>
      <c r="X107" s="7"/>
      <c r="Y107" s="5"/>
      <c r="Z107" s="5"/>
      <c r="AA107" s="6"/>
      <c r="AB107" s="4" t="str">
        <f aca="false">IF(K107="","",ROUNDUP(MONTH(K107)/3,0))</f>
        <v/>
      </c>
    </row>
    <row r="108" customFormat="false" ht="15" hidden="false" customHeight="false" outlineLevel="0" collapsed="false">
      <c r="A108" s="4" t="n">
        <v>104</v>
      </c>
      <c r="B108" s="5"/>
      <c r="C108" s="6"/>
      <c r="D108" s="5"/>
      <c r="E108" s="5"/>
      <c r="F108" s="7"/>
      <c r="G108" s="5"/>
      <c r="H108" s="5"/>
      <c r="I108" s="5"/>
      <c r="J108" s="8"/>
      <c r="K108" s="9" t="str">
        <f aca="false">IF(F108="","",EDATE(F108,G108)-1)</f>
        <v/>
      </c>
      <c r="L108" s="9" t="str">
        <f aca="false">IF(F108="","",EDATE(EDATE(F108,G108),-H108)-1)</f>
        <v/>
      </c>
      <c r="M108" s="4" t="str">
        <f aca="true">IF(L108="","",L108-TODAY())</f>
        <v/>
      </c>
      <c r="N108" s="4" t="str">
        <f aca="false">IF(M108="","",IF(M108&lt;0,"Gemist / verlengd",IF(M108&lt;=30,"Actie",IF(M108&lt;=90,"Plannen","Op tijd"))))</f>
        <v/>
      </c>
      <c r="O108" s="5"/>
      <c r="P108" s="5"/>
      <c r="Q108" s="5"/>
      <c r="R108" s="5"/>
      <c r="S108" s="5"/>
      <c r="T108" s="5"/>
      <c r="U108" s="5"/>
      <c r="V108" s="5"/>
      <c r="W108" s="5"/>
      <c r="X108" s="7"/>
      <c r="Y108" s="5"/>
      <c r="Z108" s="5"/>
      <c r="AA108" s="6"/>
      <c r="AB108" s="4" t="str">
        <f aca="false">IF(K108="","",ROUNDUP(MONTH(K108)/3,0))</f>
        <v/>
      </c>
    </row>
    <row r="109" customFormat="false" ht="15" hidden="false" customHeight="false" outlineLevel="0" collapsed="false">
      <c r="A109" s="4" t="n">
        <v>105</v>
      </c>
      <c r="B109" s="5"/>
      <c r="C109" s="6"/>
      <c r="D109" s="5"/>
      <c r="E109" s="5"/>
      <c r="F109" s="7"/>
      <c r="G109" s="5"/>
      <c r="H109" s="5"/>
      <c r="I109" s="5"/>
      <c r="J109" s="8"/>
      <c r="K109" s="9" t="str">
        <f aca="false">IF(F109="","",EDATE(F109,G109)-1)</f>
        <v/>
      </c>
      <c r="L109" s="9" t="str">
        <f aca="false">IF(F109="","",EDATE(EDATE(F109,G109),-H109)-1)</f>
        <v/>
      </c>
      <c r="M109" s="4" t="str">
        <f aca="true">IF(L109="","",L109-TODAY())</f>
        <v/>
      </c>
      <c r="N109" s="4" t="str">
        <f aca="false">IF(M109="","",IF(M109&lt;0,"Gemist / verlengd",IF(M109&lt;=30,"Actie",IF(M109&lt;=90,"Plannen","Op tijd"))))</f>
        <v/>
      </c>
      <c r="O109" s="5"/>
      <c r="P109" s="5"/>
      <c r="Q109" s="5"/>
      <c r="R109" s="5"/>
      <c r="S109" s="5"/>
      <c r="T109" s="5"/>
      <c r="U109" s="5"/>
      <c r="V109" s="5"/>
      <c r="W109" s="5"/>
      <c r="X109" s="7"/>
      <c r="Y109" s="5"/>
      <c r="Z109" s="5"/>
      <c r="AA109" s="6"/>
      <c r="AB109" s="4" t="str">
        <f aca="false">IF(K109="","",ROUNDUP(MONTH(K109)/3,0))</f>
        <v/>
      </c>
    </row>
    <row r="110" customFormat="false" ht="15" hidden="false" customHeight="false" outlineLevel="0" collapsed="false">
      <c r="A110" s="4" t="n">
        <v>106</v>
      </c>
      <c r="B110" s="5"/>
      <c r="C110" s="6"/>
      <c r="D110" s="5"/>
      <c r="E110" s="5"/>
      <c r="F110" s="7"/>
      <c r="G110" s="5"/>
      <c r="H110" s="5"/>
      <c r="I110" s="5"/>
      <c r="J110" s="8"/>
      <c r="K110" s="9" t="str">
        <f aca="false">IF(F110="","",EDATE(F110,G110)-1)</f>
        <v/>
      </c>
      <c r="L110" s="9" t="str">
        <f aca="false">IF(F110="","",EDATE(EDATE(F110,G110),-H110)-1)</f>
        <v/>
      </c>
      <c r="M110" s="4" t="str">
        <f aca="true">IF(L110="","",L110-TODAY())</f>
        <v/>
      </c>
      <c r="N110" s="4" t="str">
        <f aca="false">IF(M110="","",IF(M110&lt;0,"Gemist / verlengd",IF(M110&lt;=30,"Actie",IF(M110&lt;=90,"Plannen","Op tijd"))))</f>
        <v/>
      </c>
      <c r="O110" s="5"/>
      <c r="P110" s="5"/>
      <c r="Q110" s="5"/>
      <c r="R110" s="5"/>
      <c r="S110" s="5"/>
      <c r="T110" s="5"/>
      <c r="U110" s="5"/>
      <c r="V110" s="5"/>
      <c r="W110" s="5"/>
      <c r="X110" s="7"/>
      <c r="Y110" s="5"/>
      <c r="Z110" s="5"/>
      <c r="AA110" s="6"/>
      <c r="AB110" s="4" t="str">
        <f aca="false">IF(K110="","",ROUNDUP(MONTH(K110)/3,0))</f>
        <v/>
      </c>
    </row>
    <row r="111" customFormat="false" ht="15" hidden="false" customHeight="false" outlineLevel="0" collapsed="false">
      <c r="A111" s="4" t="n">
        <v>107</v>
      </c>
      <c r="B111" s="5"/>
      <c r="C111" s="6"/>
      <c r="D111" s="5"/>
      <c r="E111" s="5"/>
      <c r="F111" s="7"/>
      <c r="G111" s="5"/>
      <c r="H111" s="5"/>
      <c r="I111" s="5"/>
      <c r="J111" s="8"/>
      <c r="K111" s="9" t="str">
        <f aca="false">IF(F111="","",EDATE(F111,G111)-1)</f>
        <v/>
      </c>
      <c r="L111" s="9" t="str">
        <f aca="false">IF(F111="","",EDATE(EDATE(F111,G111),-H111)-1)</f>
        <v/>
      </c>
      <c r="M111" s="4" t="str">
        <f aca="true">IF(L111="","",L111-TODAY())</f>
        <v/>
      </c>
      <c r="N111" s="4" t="str">
        <f aca="false">IF(M111="","",IF(M111&lt;0,"Gemist / verlengd",IF(M111&lt;=30,"Actie",IF(M111&lt;=90,"Plannen","Op tijd"))))</f>
        <v/>
      </c>
      <c r="O111" s="5"/>
      <c r="P111" s="5"/>
      <c r="Q111" s="5"/>
      <c r="R111" s="5"/>
      <c r="S111" s="5"/>
      <c r="T111" s="5"/>
      <c r="U111" s="5"/>
      <c r="V111" s="5"/>
      <c r="W111" s="5"/>
      <c r="X111" s="7"/>
      <c r="Y111" s="5"/>
      <c r="Z111" s="5"/>
      <c r="AA111" s="6"/>
      <c r="AB111" s="4" t="str">
        <f aca="false">IF(K111="","",ROUNDUP(MONTH(K111)/3,0))</f>
        <v/>
      </c>
    </row>
    <row r="112" customFormat="false" ht="15" hidden="false" customHeight="false" outlineLevel="0" collapsed="false">
      <c r="A112" s="4" t="n">
        <v>108</v>
      </c>
      <c r="B112" s="5"/>
      <c r="C112" s="6"/>
      <c r="D112" s="5"/>
      <c r="E112" s="5"/>
      <c r="F112" s="7"/>
      <c r="G112" s="5"/>
      <c r="H112" s="5"/>
      <c r="I112" s="5"/>
      <c r="J112" s="8"/>
      <c r="K112" s="9" t="str">
        <f aca="false">IF(F112="","",EDATE(F112,G112)-1)</f>
        <v/>
      </c>
      <c r="L112" s="9" t="str">
        <f aca="false">IF(F112="","",EDATE(EDATE(F112,G112),-H112)-1)</f>
        <v/>
      </c>
      <c r="M112" s="4" t="str">
        <f aca="true">IF(L112="","",L112-TODAY())</f>
        <v/>
      </c>
      <c r="N112" s="4" t="str">
        <f aca="false">IF(M112="","",IF(M112&lt;0,"Gemist / verlengd",IF(M112&lt;=30,"Actie",IF(M112&lt;=90,"Plannen","Op tijd"))))</f>
        <v/>
      </c>
      <c r="O112" s="5"/>
      <c r="P112" s="5"/>
      <c r="Q112" s="5"/>
      <c r="R112" s="5"/>
      <c r="S112" s="5"/>
      <c r="T112" s="5"/>
      <c r="U112" s="5"/>
      <c r="V112" s="5"/>
      <c r="W112" s="5"/>
      <c r="X112" s="7"/>
      <c r="Y112" s="5"/>
      <c r="Z112" s="5"/>
      <c r="AA112" s="6"/>
      <c r="AB112" s="4" t="str">
        <f aca="false">IF(K112="","",ROUNDUP(MONTH(K112)/3,0))</f>
        <v/>
      </c>
    </row>
    <row r="113" customFormat="false" ht="15" hidden="false" customHeight="false" outlineLevel="0" collapsed="false">
      <c r="A113" s="4" t="n">
        <v>109</v>
      </c>
      <c r="B113" s="5"/>
      <c r="C113" s="6"/>
      <c r="D113" s="5"/>
      <c r="E113" s="5"/>
      <c r="F113" s="7"/>
      <c r="G113" s="5"/>
      <c r="H113" s="5"/>
      <c r="I113" s="5"/>
      <c r="J113" s="8"/>
      <c r="K113" s="9" t="str">
        <f aca="false">IF(F113="","",EDATE(F113,G113)-1)</f>
        <v/>
      </c>
      <c r="L113" s="9" t="str">
        <f aca="false">IF(F113="","",EDATE(EDATE(F113,G113),-H113)-1)</f>
        <v/>
      </c>
      <c r="M113" s="4" t="str">
        <f aca="true">IF(L113="","",L113-TODAY())</f>
        <v/>
      </c>
      <c r="N113" s="4" t="str">
        <f aca="false">IF(M113="","",IF(M113&lt;0,"Gemist / verlengd",IF(M113&lt;=30,"Actie",IF(M113&lt;=90,"Plannen","Op tijd"))))</f>
        <v/>
      </c>
      <c r="O113" s="5"/>
      <c r="P113" s="5"/>
      <c r="Q113" s="5"/>
      <c r="R113" s="5"/>
      <c r="S113" s="5"/>
      <c r="T113" s="5"/>
      <c r="U113" s="5"/>
      <c r="V113" s="5"/>
      <c r="W113" s="5"/>
      <c r="X113" s="7"/>
      <c r="Y113" s="5"/>
      <c r="Z113" s="5"/>
      <c r="AA113" s="6"/>
      <c r="AB113" s="4" t="str">
        <f aca="false">IF(K113="","",ROUNDUP(MONTH(K113)/3,0))</f>
        <v/>
      </c>
    </row>
    <row r="114" customFormat="false" ht="15" hidden="false" customHeight="false" outlineLevel="0" collapsed="false">
      <c r="A114" s="4" t="n">
        <v>110</v>
      </c>
      <c r="B114" s="5"/>
      <c r="C114" s="6"/>
      <c r="D114" s="5"/>
      <c r="E114" s="5"/>
      <c r="F114" s="7"/>
      <c r="G114" s="5"/>
      <c r="H114" s="5"/>
      <c r="I114" s="5"/>
      <c r="J114" s="8"/>
      <c r="K114" s="9" t="str">
        <f aca="false">IF(F114="","",EDATE(F114,G114)-1)</f>
        <v/>
      </c>
      <c r="L114" s="9" t="str">
        <f aca="false">IF(F114="","",EDATE(EDATE(F114,G114),-H114)-1)</f>
        <v/>
      </c>
      <c r="M114" s="4" t="str">
        <f aca="true">IF(L114="","",L114-TODAY())</f>
        <v/>
      </c>
      <c r="N114" s="4" t="str">
        <f aca="false">IF(M114="","",IF(M114&lt;0,"Gemist / verlengd",IF(M114&lt;=30,"Actie",IF(M114&lt;=90,"Plannen","Op tijd"))))</f>
        <v/>
      </c>
      <c r="O114" s="5"/>
      <c r="P114" s="5"/>
      <c r="Q114" s="5"/>
      <c r="R114" s="5"/>
      <c r="S114" s="5"/>
      <c r="T114" s="5"/>
      <c r="U114" s="5"/>
      <c r="V114" s="5"/>
      <c r="W114" s="5"/>
      <c r="X114" s="7"/>
      <c r="Y114" s="5"/>
      <c r="Z114" s="5"/>
      <c r="AA114" s="6"/>
      <c r="AB114" s="4" t="str">
        <f aca="false">IF(K114="","",ROUNDUP(MONTH(K114)/3,0))</f>
        <v/>
      </c>
    </row>
    <row r="115" customFormat="false" ht="15" hidden="false" customHeight="false" outlineLevel="0" collapsed="false">
      <c r="A115" s="4" t="n">
        <v>111</v>
      </c>
      <c r="B115" s="5"/>
      <c r="C115" s="6"/>
      <c r="D115" s="5"/>
      <c r="E115" s="5"/>
      <c r="F115" s="7"/>
      <c r="G115" s="5"/>
      <c r="H115" s="5"/>
      <c r="I115" s="5"/>
      <c r="J115" s="8"/>
      <c r="K115" s="9" t="str">
        <f aca="false">IF(F115="","",EDATE(F115,G115)-1)</f>
        <v/>
      </c>
      <c r="L115" s="9" t="str">
        <f aca="false">IF(F115="","",EDATE(EDATE(F115,G115),-H115)-1)</f>
        <v/>
      </c>
      <c r="M115" s="4" t="str">
        <f aca="true">IF(L115="","",L115-TODAY())</f>
        <v/>
      </c>
      <c r="N115" s="4" t="str">
        <f aca="false">IF(M115="","",IF(M115&lt;0,"Gemist / verlengd",IF(M115&lt;=30,"Actie",IF(M115&lt;=90,"Plannen","Op tijd"))))</f>
        <v/>
      </c>
      <c r="O115" s="5"/>
      <c r="P115" s="5"/>
      <c r="Q115" s="5"/>
      <c r="R115" s="5"/>
      <c r="S115" s="5"/>
      <c r="T115" s="5"/>
      <c r="U115" s="5"/>
      <c r="V115" s="5"/>
      <c r="W115" s="5"/>
      <c r="X115" s="7"/>
      <c r="Y115" s="5"/>
      <c r="Z115" s="5"/>
      <c r="AA115" s="6"/>
      <c r="AB115" s="4" t="str">
        <f aca="false">IF(K115="","",ROUNDUP(MONTH(K115)/3,0))</f>
        <v/>
      </c>
    </row>
    <row r="116" customFormat="false" ht="15" hidden="false" customHeight="false" outlineLevel="0" collapsed="false">
      <c r="A116" s="4" t="n">
        <v>112</v>
      </c>
      <c r="B116" s="5"/>
      <c r="C116" s="6"/>
      <c r="D116" s="5"/>
      <c r="E116" s="5"/>
      <c r="F116" s="7"/>
      <c r="G116" s="5"/>
      <c r="H116" s="5"/>
      <c r="I116" s="5"/>
      <c r="J116" s="8"/>
      <c r="K116" s="9" t="str">
        <f aca="false">IF(F116="","",EDATE(F116,G116)-1)</f>
        <v/>
      </c>
      <c r="L116" s="9" t="str">
        <f aca="false">IF(F116="","",EDATE(EDATE(F116,G116),-H116)-1)</f>
        <v/>
      </c>
      <c r="M116" s="4" t="str">
        <f aca="true">IF(L116="","",L116-TODAY())</f>
        <v/>
      </c>
      <c r="N116" s="4" t="str">
        <f aca="false">IF(M116="","",IF(M116&lt;0,"Gemist / verlengd",IF(M116&lt;=30,"Actie",IF(M116&lt;=90,"Plannen","Op tijd"))))</f>
        <v/>
      </c>
      <c r="O116" s="5"/>
      <c r="P116" s="5"/>
      <c r="Q116" s="5"/>
      <c r="R116" s="5"/>
      <c r="S116" s="5"/>
      <c r="T116" s="5"/>
      <c r="U116" s="5"/>
      <c r="V116" s="5"/>
      <c r="W116" s="5"/>
      <c r="X116" s="7"/>
      <c r="Y116" s="5"/>
      <c r="Z116" s="5"/>
      <c r="AA116" s="6"/>
      <c r="AB116" s="4" t="str">
        <f aca="false">IF(K116="","",ROUNDUP(MONTH(K116)/3,0))</f>
        <v/>
      </c>
    </row>
    <row r="117" customFormat="false" ht="15" hidden="false" customHeight="false" outlineLevel="0" collapsed="false">
      <c r="A117" s="4" t="n">
        <v>113</v>
      </c>
      <c r="B117" s="5"/>
      <c r="C117" s="6"/>
      <c r="D117" s="5"/>
      <c r="E117" s="5"/>
      <c r="F117" s="7"/>
      <c r="G117" s="5"/>
      <c r="H117" s="5"/>
      <c r="I117" s="5"/>
      <c r="J117" s="8"/>
      <c r="K117" s="9" t="str">
        <f aca="false">IF(F117="","",EDATE(F117,G117)-1)</f>
        <v/>
      </c>
      <c r="L117" s="9" t="str">
        <f aca="false">IF(F117="","",EDATE(EDATE(F117,G117),-H117)-1)</f>
        <v/>
      </c>
      <c r="M117" s="4" t="str">
        <f aca="true">IF(L117="","",L117-TODAY())</f>
        <v/>
      </c>
      <c r="N117" s="4" t="str">
        <f aca="false">IF(M117="","",IF(M117&lt;0,"Gemist / verlengd",IF(M117&lt;=30,"Actie",IF(M117&lt;=90,"Plannen","Op tijd"))))</f>
        <v/>
      </c>
      <c r="O117" s="5"/>
      <c r="P117" s="5"/>
      <c r="Q117" s="5"/>
      <c r="R117" s="5"/>
      <c r="S117" s="5"/>
      <c r="T117" s="5"/>
      <c r="U117" s="5"/>
      <c r="V117" s="5"/>
      <c r="W117" s="5"/>
      <c r="X117" s="7"/>
      <c r="Y117" s="5"/>
      <c r="Z117" s="5"/>
      <c r="AA117" s="6"/>
      <c r="AB117" s="4" t="str">
        <f aca="false">IF(K117="","",ROUNDUP(MONTH(K117)/3,0))</f>
        <v/>
      </c>
    </row>
    <row r="118" customFormat="false" ht="15" hidden="false" customHeight="false" outlineLevel="0" collapsed="false">
      <c r="A118" s="4" t="n">
        <v>114</v>
      </c>
      <c r="B118" s="5"/>
      <c r="C118" s="6"/>
      <c r="D118" s="5"/>
      <c r="E118" s="5"/>
      <c r="F118" s="7"/>
      <c r="G118" s="5"/>
      <c r="H118" s="5"/>
      <c r="I118" s="5"/>
      <c r="J118" s="8"/>
      <c r="K118" s="9" t="str">
        <f aca="false">IF(F118="","",EDATE(F118,G118)-1)</f>
        <v/>
      </c>
      <c r="L118" s="9" t="str">
        <f aca="false">IF(F118="","",EDATE(EDATE(F118,G118),-H118)-1)</f>
        <v/>
      </c>
      <c r="M118" s="4" t="str">
        <f aca="true">IF(L118="","",L118-TODAY())</f>
        <v/>
      </c>
      <c r="N118" s="4" t="str">
        <f aca="false">IF(M118="","",IF(M118&lt;0,"Gemist / verlengd",IF(M118&lt;=30,"Actie",IF(M118&lt;=90,"Plannen","Op tijd"))))</f>
        <v/>
      </c>
      <c r="O118" s="5"/>
      <c r="P118" s="5"/>
      <c r="Q118" s="5"/>
      <c r="R118" s="5"/>
      <c r="S118" s="5"/>
      <c r="T118" s="5"/>
      <c r="U118" s="5"/>
      <c r="V118" s="5"/>
      <c r="W118" s="5"/>
      <c r="X118" s="7"/>
      <c r="Y118" s="5"/>
      <c r="Z118" s="5"/>
      <c r="AA118" s="6"/>
      <c r="AB118" s="4" t="str">
        <f aca="false">IF(K118="","",ROUNDUP(MONTH(K118)/3,0))</f>
        <v/>
      </c>
    </row>
    <row r="119" customFormat="false" ht="15" hidden="false" customHeight="false" outlineLevel="0" collapsed="false">
      <c r="A119" s="4" t="n">
        <v>115</v>
      </c>
      <c r="B119" s="5"/>
      <c r="C119" s="6"/>
      <c r="D119" s="5"/>
      <c r="E119" s="5"/>
      <c r="F119" s="7"/>
      <c r="G119" s="5"/>
      <c r="H119" s="5"/>
      <c r="I119" s="5"/>
      <c r="J119" s="8"/>
      <c r="K119" s="9" t="str">
        <f aca="false">IF(F119="","",EDATE(F119,G119)-1)</f>
        <v/>
      </c>
      <c r="L119" s="9" t="str">
        <f aca="false">IF(F119="","",EDATE(EDATE(F119,G119),-H119)-1)</f>
        <v/>
      </c>
      <c r="M119" s="4" t="str">
        <f aca="true">IF(L119="","",L119-TODAY())</f>
        <v/>
      </c>
      <c r="N119" s="4" t="str">
        <f aca="false">IF(M119="","",IF(M119&lt;0,"Gemist / verlengd",IF(M119&lt;=30,"Actie",IF(M119&lt;=90,"Plannen","Op tijd"))))</f>
        <v/>
      </c>
      <c r="O119" s="5"/>
      <c r="P119" s="5"/>
      <c r="Q119" s="5"/>
      <c r="R119" s="5"/>
      <c r="S119" s="5"/>
      <c r="T119" s="5"/>
      <c r="U119" s="5"/>
      <c r="V119" s="5"/>
      <c r="W119" s="5"/>
      <c r="X119" s="7"/>
      <c r="Y119" s="5"/>
      <c r="Z119" s="5"/>
      <c r="AA119" s="6"/>
      <c r="AB119" s="4" t="str">
        <f aca="false">IF(K119="","",ROUNDUP(MONTH(K119)/3,0))</f>
        <v/>
      </c>
    </row>
    <row r="120" customFormat="false" ht="15" hidden="false" customHeight="false" outlineLevel="0" collapsed="false">
      <c r="A120" s="4" t="n">
        <v>116</v>
      </c>
      <c r="B120" s="5"/>
      <c r="C120" s="6"/>
      <c r="D120" s="5"/>
      <c r="E120" s="5"/>
      <c r="F120" s="7"/>
      <c r="G120" s="5"/>
      <c r="H120" s="5"/>
      <c r="I120" s="5"/>
      <c r="J120" s="8"/>
      <c r="K120" s="9" t="str">
        <f aca="false">IF(F120="","",EDATE(F120,G120)-1)</f>
        <v/>
      </c>
      <c r="L120" s="9" t="str">
        <f aca="false">IF(F120="","",EDATE(EDATE(F120,G120),-H120)-1)</f>
        <v/>
      </c>
      <c r="M120" s="4" t="str">
        <f aca="true">IF(L120="","",L120-TODAY())</f>
        <v/>
      </c>
      <c r="N120" s="4" t="str">
        <f aca="false">IF(M120="","",IF(M120&lt;0,"Gemist / verlengd",IF(M120&lt;=30,"Actie",IF(M120&lt;=90,"Plannen","Op tijd"))))</f>
        <v/>
      </c>
      <c r="O120" s="5"/>
      <c r="P120" s="5"/>
      <c r="Q120" s="5"/>
      <c r="R120" s="5"/>
      <c r="S120" s="5"/>
      <c r="T120" s="5"/>
      <c r="U120" s="5"/>
      <c r="V120" s="5"/>
      <c r="W120" s="5"/>
      <c r="X120" s="7"/>
      <c r="Y120" s="5"/>
      <c r="Z120" s="5"/>
      <c r="AA120" s="6"/>
      <c r="AB120" s="4" t="str">
        <f aca="false">IF(K120="","",ROUNDUP(MONTH(K120)/3,0))</f>
        <v/>
      </c>
    </row>
    <row r="121" customFormat="false" ht="15" hidden="false" customHeight="false" outlineLevel="0" collapsed="false">
      <c r="A121" s="4" t="n">
        <v>117</v>
      </c>
      <c r="B121" s="5"/>
      <c r="C121" s="6"/>
      <c r="D121" s="5"/>
      <c r="E121" s="5"/>
      <c r="F121" s="7"/>
      <c r="G121" s="5"/>
      <c r="H121" s="5"/>
      <c r="I121" s="5"/>
      <c r="J121" s="8"/>
      <c r="K121" s="9" t="str">
        <f aca="false">IF(F121="","",EDATE(F121,G121)-1)</f>
        <v/>
      </c>
      <c r="L121" s="9" t="str">
        <f aca="false">IF(F121="","",EDATE(EDATE(F121,G121),-H121)-1)</f>
        <v/>
      </c>
      <c r="M121" s="4" t="str">
        <f aca="true">IF(L121="","",L121-TODAY())</f>
        <v/>
      </c>
      <c r="N121" s="4" t="str">
        <f aca="false">IF(M121="","",IF(M121&lt;0,"Gemist / verlengd",IF(M121&lt;=30,"Actie",IF(M121&lt;=90,"Plannen","Op tijd"))))</f>
        <v/>
      </c>
      <c r="O121" s="5"/>
      <c r="P121" s="5"/>
      <c r="Q121" s="5"/>
      <c r="R121" s="5"/>
      <c r="S121" s="5"/>
      <c r="T121" s="5"/>
      <c r="U121" s="5"/>
      <c r="V121" s="5"/>
      <c r="W121" s="5"/>
      <c r="X121" s="7"/>
      <c r="Y121" s="5"/>
      <c r="Z121" s="5"/>
      <c r="AA121" s="6"/>
      <c r="AB121" s="4" t="str">
        <f aca="false">IF(K121="","",ROUNDUP(MONTH(K121)/3,0))</f>
        <v/>
      </c>
    </row>
    <row r="122" customFormat="false" ht="15" hidden="false" customHeight="false" outlineLevel="0" collapsed="false">
      <c r="A122" s="4" t="n">
        <v>118</v>
      </c>
      <c r="B122" s="5"/>
      <c r="C122" s="6"/>
      <c r="D122" s="5"/>
      <c r="E122" s="5"/>
      <c r="F122" s="7"/>
      <c r="G122" s="5"/>
      <c r="H122" s="5"/>
      <c r="I122" s="5"/>
      <c r="J122" s="8"/>
      <c r="K122" s="9" t="str">
        <f aca="false">IF(F122="","",EDATE(F122,G122)-1)</f>
        <v/>
      </c>
      <c r="L122" s="9" t="str">
        <f aca="false">IF(F122="","",EDATE(EDATE(F122,G122),-H122)-1)</f>
        <v/>
      </c>
      <c r="M122" s="4" t="str">
        <f aca="true">IF(L122="","",L122-TODAY())</f>
        <v/>
      </c>
      <c r="N122" s="4" t="str">
        <f aca="false">IF(M122="","",IF(M122&lt;0,"Gemist / verlengd",IF(M122&lt;=30,"Actie",IF(M122&lt;=90,"Plannen","Op tijd"))))</f>
        <v/>
      </c>
      <c r="O122" s="5"/>
      <c r="P122" s="5"/>
      <c r="Q122" s="5"/>
      <c r="R122" s="5"/>
      <c r="S122" s="5"/>
      <c r="T122" s="5"/>
      <c r="U122" s="5"/>
      <c r="V122" s="5"/>
      <c r="W122" s="5"/>
      <c r="X122" s="7"/>
      <c r="Y122" s="5"/>
      <c r="Z122" s="5"/>
      <c r="AA122" s="6"/>
      <c r="AB122" s="4" t="str">
        <f aca="false">IF(K122="","",ROUNDUP(MONTH(K122)/3,0))</f>
        <v/>
      </c>
    </row>
    <row r="123" customFormat="false" ht="15" hidden="false" customHeight="false" outlineLevel="0" collapsed="false">
      <c r="A123" s="4" t="n">
        <v>119</v>
      </c>
      <c r="B123" s="5"/>
      <c r="C123" s="6"/>
      <c r="D123" s="5"/>
      <c r="E123" s="5"/>
      <c r="F123" s="7"/>
      <c r="G123" s="5"/>
      <c r="H123" s="5"/>
      <c r="I123" s="5"/>
      <c r="J123" s="8"/>
      <c r="K123" s="9" t="str">
        <f aca="false">IF(F123="","",EDATE(F123,G123)-1)</f>
        <v/>
      </c>
      <c r="L123" s="9" t="str">
        <f aca="false">IF(F123="","",EDATE(EDATE(F123,G123),-H123)-1)</f>
        <v/>
      </c>
      <c r="M123" s="4" t="str">
        <f aca="true">IF(L123="","",L123-TODAY())</f>
        <v/>
      </c>
      <c r="N123" s="4" t="str">
        <f aca="false">IF(M123="","",IF(M123&lt;0,"Gemist / verlengd",IF(M123&lt;=30,"Actie",IF(M123&lt;=90,"Plannen","Op tijd"))))</f>
        <v/>
      </c>
      <c r="O123" s="5"/>
      <c r="P123" s="5"/>
      <c r="Q123" s="5"/>
      <c r="R123" s="5"/>
      <c r="S123" s="5"/>
      <c r="T123" s="5"/>
      <c r="U123" s="5"/>
      <c r="V123" s="5"/>
      <c r="W123" s="5"/>
      <c r="X123" s="7"/>
      <c r="Y123" s="5"/>
      <c r="Z123" s="5"/>
      <c r="AA123" s="6"/>
      <c r="AB123" s="4" t="str">
        <f aca="false">IF(K123="","",ROUNDUP(MONTH(K123)/3,0))</f>
        <v/>
      </c>
    </row>
    <row r="124" customFormat="false" ht="15" hidden="false" customHeight="false" outlineLevel="0" collapsed="false">
      <c r="A124" s="4" t="n">
        <v>120</v>
      </c>
      <c r="B124" s="5"/>
      <c r="C124" s="6"/>
      <c r="D124" s="5"/>
      <c r="E124" s="5"/>
      <c r="F124" s="7"/>
      <c r="G124" s="5"/>
      <c r="H124" s="5"/>
      <c r="I124" s="5"/>
      <c r="J124" s="8"/>
      <c r="K124" s="9" t="str">
        <f aca="false">IF(F124="","",EDATE(F124,G124)-1)</f>
        <v/>
      </c>
      <c r="L124" s="9" t="str">
        <f aca="false">IF(F124="","",EDATE(EDATE(F124,G124),-H124)-1)</f>
        <v/>
      </c>
      <c r="M124" s="4" t="str">
        <f aca="true">IF(L124="","",L124-TODAY())</f>
        <v/>
      </c>
      <c r="N124" s="4" t="str">
        <f aca="false">IF(M124="","",IF(M124&lt;0,"Gemist / verlengd",IF(M124&lt;=30,"Actie",IF(M124&lt;=90,"Plannen","Op tijd"))))</f>
        <v/>
      </c>
      <c r="O124" s="5"/>
      <c r="P124" s="5"/>
      <c r="Q124" s="5"/>
      <c r="R124" s="5"/>
      <c r="S124" s="5"/>
      <c r="T124" s="5"/>
      <c r="U124" s="5"/>
      <c r="V124" s="5"/>
      <c r="W124" s="5"/>
      <c r="X124" s="7"/>
      <c r="Y124" s="5"/>
      <c r="Z124" s="5"/>
      <c r="AA124" s="6"/>
      <c r="AB124" s="4" t="str">
        <f aca="false">IF(K124="","",ROUNDUP(MONTH(K124)/3,0))</f>
        <v/>
      </c>
    </row>
    <row r="125" customFormat="false" ht="15" hidden="false" customHeight="false" outlineLevel="0" collapsed="false">
      <c r="A125" s="4" t="n">
        <v>121</v>
      </c>
      <c r="B125" s="5"/>
      <c r="C125" s="6"/>
      <c r="D125" s="5"/>
      <c r="E125" s="5"/>
      <c r="F125" s="7"/>
      <c r="G125" s="5"/>
      <c r="H125" s="5"/>
      <c r="I125" s="5"/>
      <c r="J125" s="8"/>
      <c r="K125" s="9" t="str">
        <f aca="false">IF(F125="","",EDATE(F125,G125)-1)</f>
        <v/>
      </c>
      <c r="L125" s="9" t="str">
        <f aca="false">IF(F125="","",EDATE(EDATE(F125,G125),-H125)-1)</f>
        <v/>
      </c>
      <c r="M125" s="4" t="str">
        <f aca="true">IF(L125="","",L125-TODAY())</f>
        <v/>
      </c>
      <c r="N125" s="4" t="str">
        <f aca="false">IF(M125="","",IF(M125&lt;0,"Gemist / verlengd",IF(M125&lt;=30,"Actie",IF(M125&lt;=90,"Plannen","Op tijd"))))</f>
        <v/>
      </c>
      <c r="O125" s="5"/>
      <c r="P125" s="5"/>
      <c r="Q125" s="5"/>
      <c r="R125" s="5"/>
      <c r="S125" s="5"/>
      <c r="T125" s="5"/>
      <c r="U125" s="5"/>
      <c r="V125" s="5"/>
      <c r="W125" s="5"/>
      <c r="X125" s="7"/>
      <c r="Y125" s="5"/>
      <c r="Z125" s="5"/>
      <c r="AA125" s="6"/>
      <c r="AB125" s="4" t="str">
        <f aca="false">IF(K125="","",ROUNDUP(MONTH(K125)/3,0))</f>
        <v/>
      </c>
    </row>
    <row r="126" customFormat="false" ht="15" hidden="false" customHeight="false" outlineLevel="0" collapsed="false">
      <c r="A126" s="4" t="n">
        <v>122</v>
      </c>
      <c r="B126" s="5"/>
      <c r="C126" s="6"/>
      <c r="D126" s="5"/>
      <c r="E126" s="5"/>
      <c r="F126" s="7"/>
      <c r="G126" s="5"/>
      <c r="H126" s="5"/>
      <c r="I126" s="5"/>
      <c r="J126" s="8"/>
      <c r="K126" s="9" t="str">
        <f aca="false">IF(F126="","",EDATE(F126,G126)-1)</f>
        <v/>
      </c>
      <c r="L126" s="9" t="str">
        <f aca="false">IF(F126="","",EDATE(EDATE(F126,G126),-H126)-1)</f>
        <v/>
      </c>
      <c r="M126" s="4" t="str">
        <f aca="true">IF(L126="","",L126-TODAY())</f>
        <v/>
      </c>
      <c r="N126" s="4" t="str">
        <f aca="false">IF(M126="","",IF(M126&lt;0,"Gemist / verlengd",IF(M126&lt;=30,"Actie",IF(M126&lt;=90,"Plannen","Op tijd"))))</f>
        <v/>
      </c>
      <c r="O126" s="5"/>
      <c r="P126" s="5"/>
      <c r="Q126" s="5"/>
      <c r="R126" s="5"/>
      <c r="S126" s="5"/>
      <c r="T126" s="5"/>
      <c r="U126" s="5"/>
      <c r="V126" s="5"/>
      <c r="W126" s="5"/>
      <c r="X126" s="7"/>
      <c r="Y126" s="5"/>
      <c r="Z126" s="5"/>
      <c r="AA126" s="6"/>
      <c r="AB126" s="4" t="str">
        <f aca="false">IF(K126="","",ROUNDUP(MONTH(K126)/3,0))</f>
        <v/>
      </c>
    </row>
    <row r="127" customFormat="false" ht="15" hidden="false" customHeight="false" outlineLevel="0" collapsed="false">
      <c r="A127" s="4" t="n">
        <v>123</v>
      </c>
      <c r="B127" s="5"/>
      <c r="C127" s="6"/>
      <c r="D127" s="5"/>
      <c r="E127" s="5"/>
      <c r="F127" s="7"/>
      <c r="G127" s="5"/>
      <c r="H127" s="5"/>
      <c r="I127" s="5"/>
      <c r="J127" s="8"/>
      <c r="K127" s="9" t="str">
        <f aca="false">IF(F127="","",EDATE(F127,G127)-1)</f>
        <v/>
      </c>
      <c r="L127" s="9" t="str">
        <f aca="false">IF(F127="","",EDATE(EDATE(F127,G127),-H127)-1)</f>
        <v/>
      </c>
      <c r="M127" s="4" t="str">
        <f aca="true">IF(L127="","",L127-TODAY())</f>
        <v/>
      </c>
      <c r="N127" s="4" t="str">
        <f aca="false">IF(M127="","",IF(M127&lt;0,"Gemist / verlengd",IF(M127&lt;=30,"Actie",IF(M127&lt;=90,"Plannen","Op tijd"))))</f>
        <v/>
      </c>
      <c r="O127" s="5"/>
      <c r="P127" s="5"/>
      <c r="Q127" s="5"/>
      <c r="R127" s="5"/>
      <c r="S127" s="5"/>
      <c r="T127" s="5"/>
      <c r="U127" s="5"/>
      <c r="V127" s="5"/>
      <c r="W127" s="5"/>
      <c r="X127" s="7"/>
      <c r="Y127" s="5"/>
      <c r="Z127" s="5"/>
      <c r="AA127" s="6"/>
      <c r="AB127" s="4" t="str">
        <f aca="false">IF(K127="","",ROUNDUP(MONTH(K127)/3,0))</f>
        <v/>
      </c>
    </row>
    <row r="128" customFormat="false" ht="15" hidden="false" customHeight="false" outlineLevel="0" collapsed="false">
      <c r="A128" s="4" t="n">
        <v>124</v>
      </c>
      <c r="B128" s="5"/>
      <c r="C128" s="6"/>
      <c r="D128" s="5"/>
      <c r="E128" s="5"/>
      <c r="F128" s="7"/>
      <c r="G128" s="5"/>
      <c r="H128" s="5"/>
      <c r="I128" s="5"/>
      <c r="J128" s="8"/>
      <c r="K128" s="9" t="str">
        <f aca="false">IF(F128="","",EDATE(F128,G128)-1)</f>
        <v/>
      </c>
      <c r="L128" s="9" t="str">
        <f aca="false">IF(F128="","",EDATE(EDATE(F128,G128),-H128)-1)</f>
        <v/>
      </c>
      <c r="M128" s="4" t="str">
        <f aca="true">IF(L128="","",L128-TODAY())</f>
        <v/>
      </c>
      <c r="N128" s="4" t="str">
        <f aca="false">IF(M128="","",IF(M128&lt;0,"Gemist / verlengd",IF(M128&lt;=30,"Actie",IF(M128&lt;=90,"Plannen","Op tijd"))))</f>
        <v/>
      </c>
      <c r="O128" s="5"/>
      <c r="P128" s="5"/>
      <c r="Q128" s="5"/>
      <c r="R128" s="5"/>
      <c r="S128" s="5"/>
      <c r="T128" s="5"/>
      <c r="U128" s="5"/>
      <c r="V128" s="5"/>
      <c r="W128" s="5"/>
      <c r="X128" s="7"/>
      <c r="Y128" s="5"/>
      <c r="Z128" s="5"/>
      <c r="AA128" s="6"/>
      <c r="AB128" s="4" t="str">
        <f aca="false">IF(K128="","",ROUNDUP(MONTH(K128)/3,0))</f>
        <v/>
      </c>
    </row>
    <row r="129" customFormat="false" ht="15" hidden="false" customHeight="false" outlineLevel="0" collapsed="false">
      <c r="A129" s="4" t="n">
        <v>125</v>
      </c>
      <c r="B129" s="5"/>
      <c r="C129" s="6"/>
      <c r="D129" s="5"/>
      <c r="E129" s="5"/>
      <c r="F129" s="7"/>
      <c r="G129" s="5"/>
      <c r="H129" s="5"/>
      <c r="I129" s="5"/>
      <c r="J129" s="8"/>
      <c r="K129" s="9" t="str">
        <f aca="false">IF(F129="","",EDATE(F129,G129)-1)</f>
        <v/>
      </c>
      <c r="L129" s="9" t="str">
        <f aca="false">IF(F129="","",EDATE(EDATE(F129,G129),-H129)-1)</f>
        <v/>
      </c>
      <c r="M129" s="4" t="str">
        <f aca="true">IF(L129="","",L129-TODAY())</f>
        <v/>
      </c>
      <c r="N129" s="4" t="str">
        <f aca="false">IF(M129="","",IF(M129&lt;0,"Gemist / verlengd",IF(M129&lt;=30,"Actie",IF(M129&lt;=90,"Plannen","Op tijd"))))</f>
        <v/>
      </c>
      <c r="O129" s="5"/>
      <c r="P129" s="5"/>
      <c r="Q129" s="5"/>
      <c r="R129" s="5"/>
      <c r="S129" s="5"/>
      <c r="T129" s="5"/>
      <c r="U129" s="5"/>
      <c r="V129" s="5"/>
      <c r="W129" s="5"/>
      <c r="X129" s="7"/>
      <c r="Y129" s="5"/>
      <c r="Z129" s="5"/>
      <c r="AA129" s="6"/>
      <c r="AB129" s="4" t="str">
        <f aca="false">IF(K129="","",ROUNDUP(MONTH(K129)/3,0))</f>
        <v/>
      </c>
    </row>
    <row r="130" customFormat="false" ht="15" hidden="false" customHeight="false" outlineLevel="0" collapsed="false">
      <c r="A130" s="4" t="n">
        <v>126</v>
      </c>
      <c r="B130" s="5"/>
      <c r="C130" s="6"/>
      <c r="D130" s="5"/>
      <c r="E130" s="5"/>
      <c r="F130" s="7"/>
      <c r="G130" s="5"/>
      <c r="H130" s="5"/>
      <c r="I130" s="5"/>
      <c r="J130" s="8"/>
      <c r="K130" s="9" t="str">
        <f aca="false">IF(F130="","",EDATE(F130,G130)-1)</f>
        <v/>
      </c>
      <c r="L130" s="9" t="str">
        <f aca="false">IF(F130="","",EDATE(EDATE(F130,G130),-H130)-1)</f>
        <v/>
      </c>
      <c r="M130" s="4" t="str">
        <f aca="true">IF(L130="","",L130-TODAY())</f>
        <v/>
      </c>
      <c r="N130" s="4" t="str">
        <f aca="false">IF(M130="","",IF(M130&lt;0,"Gemist / verlengd",IF(M130&lt;=30,"Actie",IF(M130&lt;=90,"Plannen","Op tijd"))))</f>
        <v/>
      </c>
      <c r="O130" s="5"/>
      <c r="P130" s="5"/>
      <c r="Q130" s="5"/>
      <c r="R130" s="5"/>
      <c r="S130" s="5"/>
      <c r="T130" s="5"/>
      <c r="U130" s="5"/>
      <c r="V130" s="5"/>
      <c r="W130" s="5"/>
      <c r="X130" s="7"/>
      <c r="Y130" s="5"/>
      <c r="Z130" s="5"/>
      <c r="AA130" s="6"/>
      <c r="AB130" s="4" t="str">
        <f aca="false">IF(K130="","",ROUNDUP(MONTH(K130)/3,0))</f>
        <v/>
      </c>
    </row>
    <row r="131" customFormat="false" ht="15" hidden="false" customHeight="false" outlineLevel="0" collapsed="false">
      <c r="A131" s="4" t="n">
        <v>127</v>
      </c>
      <c r="B131" s="5"/>
      <c r="C131" s="6"/>
      <c r="D131" s="5"/>
      <c r="E131" s="5"/>
      <c r="F131" s="7"/>
      <c r="G131" s="5"/>
      <c r="H131" s="5"/>
      <c r="I131" s="5"/>
      <c r="J131" s="8"/>
      <c r="K131" s="9" t="str">
        <f aca="false">IF(F131="","",EDATE(F131,G131)-1)</f>
        <v/>
      </c>
      <c r="L131" s="9" t="str">
        <f aca="false">IF(F131="","",EDATE(EDATE(F131,G131),-H131)-1)</f>
        <v/>
      </c>
      <c r="M131" s="4" t="str">
        <f aca="true">IF(L131="","",L131-TODAY())</f>
        <v/>
      </c>
      <c r="N131" s="4" t="str">
        <f aca="false">IF(M131="","",IF(M131&lt;0,"Gemist / verlengd",IF(M131&lt;=30,"Actie",IF(M131&lt;=90,"Plannen","Op tijd"))))</f>
        <v/>
      </c>
      <c r="O131" s="5"/>
      <c r="P131" s="5"/>
      <c r="Q131" s="5"/>
      <c r="R131" s="5"/>
      <c r="S131" s="5"/>
      <c r="T131" s="5"/>
      <c r="U131" s="5"/>
      <c r="V131" s="5"/>
      <c r="W131" s="5"/>
      <c r="X131" s="7"/>
      <c r="Y131" s="5"/>
      <c r="Z131" s="5"/>
      <c r="AA131" s="6"/>
      <c r="AB131" s="4" t="str">
        <f aca="false">IF(K131="","",ROUNDUP(MONTH(K131)/3,0))</f>
        <v/>
      </c>
    </row>
    <row r="132" customFormat="false" ht="15" hidden="false" customHeight="false" outlineLevel="0" collapsed="false">
      <c r="A132" s="4" t="n">
        <v>128</v>
      </c>
      <c r="B132" s="5"/>
      <c r="C132" s="6"/>
      <c r="D132" s="5"/>
      <c r="E132" s="5"/>
      <c r="F132" s="7"/>
      <c r="G132" s="5"/>
      <c r="H132" s="5"/>
      <c r="I132" s="5"/>
      <c r="J132" s="8"/>
      <c r="K132" s="9" t="str">
        <f aca="false">IF(F132="","",EDATE(F132,G132)-1)</f>
        <v/>
      </c>
      <c r="L132" s="9" t="str">
        <f aca="false">IF(F132="","",EDATE(EDATE(F132,G132),-H132)-1)</f>
        <v/>
      </c>
      <c r="M132" s="4" t="str">
        <f aca="true">IF(L132="","",L132-TODAY())</f>
        <v/>
      </c>
      <c r="N132" s="4" t="str">
        <f aca="false">IF(M132="","",IF(M132&lt;0,"Gemist / verlengd",IF(M132&lt;=30,"Actie",IF(M132&lt;=90,"Plannen","Op tijd"))))</f>
        <v/>
      </c>
      <c r="O132" s="5"/>
      <c r="P132" s="5"/>
      <c r="Q132" s="5"/>
      <c r="R132" s="5"/>
      <c r="S132" s="5"/>
      <c r="T132" s="5"/>
      <c r="U132" s="5"/>
      <c r="V132" s="5"/>
      <c r="W132" s="5"/>
      <c r="X132" s="7"/>
      <c r="Y132" s="5"/>
      <c r="Z132" s="5"/>
      <c r="AA132" s="6"/>
      <c r="AB132" s="4" t="str">
        <f aca="false">IF(K132="","",ROUNDUP(MONTH(K132)/3,0))</f>
        <v/>
      </c>
    </row>
    <row r="133" customFormat="false" ht="15" hidden="false" customHeight="false" outlineLevel="0" collapsed="false">
      <c r="A133" s="4" t="n">
        <v>129</v>
      </c>
      <c r="B133" s="5"/>
      <c r="C133" s="6"/>
      <c r="D133" s="5"/>
      <c r="E133" s="5"/>
      <c r="F133" s="7"/>
      <c r="G133" s="5"/>
      <c r="H133" s="5"/>
      <c r="I133" s="5"/>
      <c r="J133" s="8"/>
      <c r="K133" s="9" t="str">
        <f aca="false">IF(F133="","",EDATE(F133,G133)-1)</f>
        <v/>
      </c>
      <c r="L133" s="9" t="str">
        <f aca="false">IF(F133="","",EDATE(EDATE(F133,G133),-H133)-1)</f>
        <v/>
      </c>
      <c r="M133" s="4" t="str">
        <f aca="true">IF(L133="","",L133-TODAY())</f>
        <v/>
      </c>
      <c r="N133" s="4" t="str">
        <f aca="false">IF(M133="","",IF(M133&lt;0,"Gemist / verlengd",IF(M133&lt;=30,"Actie",IF(M133&lt;=90,"Plannen","Op tijd"))))</f>
        <v/>
      </c>
      <c r="O133" s="5"/>
      <c r="P133" s="5"/>
      <c r="Q133" s="5"/>
      <c r="R133" s="5"/>
      <c r="S133" s="5"/>
      <c r="T133" s="5"/>
      <c r="U133" s="5"/>
      <c r="V133" s="5"/>
      <c r="W133" s="5"/>
      <c r="X133" s="7"/>
      <c r="Y133" s="5"/>
      <c r="Z133" s="5"/>
      <c r="AA133" s="6"/>
      <c r="AB133" s="4" t="str">
        <f aca="false">IF(K133="","",ROUNDUP(MONTH(K133)/3,0))</f>
        <v/>
      </c>
    </row>
    <row r="134" customFormat="false" ht="15" hidden="false" customHeight="false" outlineLevel="0" collapsed="false">
      <c r="A134" s="4" t="n">
        <v>130</v>
      </c>
      <c r="B134" s="5"/>
      <c r="C134" s="6"/>
      <c r="D134" s="5"/>
      <c r="E134" s="5"/>
      <c r="F134" s="7"/>
      <c r="G134" s="5"/>
      <c r="H134" s="5"/>
      <c r="I134" s="5"/>
      <c r="J134" s="8"/>
      <c r="K134" s="9" t="str">
        <f aca="false">IF(F134="","",EDATE(F134,G134)-1)</f>
        <v/>
      </c>
      <c r="L134" s="9" t="str">
        <f aca="false">IF(F134="","",EDATE(EDATE(F134,G134),-H134)-1)</f>
        <v/>
      </c>
      <c r="M134" s="4" t="str">
        <f aca="true">IF(L134="","",L134-TODAY())</f>
        <v/>
      </c>
      <c r="N134" s="4" t="str">
        <f aca="false">IF(M134="","",IF(M134&lt;0,"Gemist / verlengd",IF(M134&lt;=30,"Actie",IF(M134&lt;=90,"Plannen","Op tijd"))))</f>
        <v/>
      </c>
      <c r="O134" s="5"/>
      <c r="P134" s="5"/>
      <c r="Q134" s="5"/>
      <c r="R134" s="5"/>
      <c r="S134" s="5"/>
      <c r="T134" s="5"/>
      <c r="U134" s="5"/>
      <c r="V134" s="5"/>
      <c r="W134" s="5"/>
      <c r="X134" s="7"/>
      <c r="Y134" s="5"/>
      <c r="Z134" s="5"/>
      <c r="AA134" s="6"/>
      <c r="AB134" s="4" t="str">
        <f aca="false">IF(K134="","",ROUNDUP(MONTH(K134)/3,0))</f>
        <v/>
      </c>
    </row>
    <row r="135" customFormat="false" ht="15" hidden="false" customHeight="false" outlineLevel="0" collapsed="false">
      <c r="A135" s="4" t="n">
        <v>131</v>
      </c>
      <c r="B135" s="5"/>
      <c r="C135" s="6"/>
      <c r="D135" s="5"/>
      <c r="E135" s="5"/>
      <c r="F135" s="7"/>
      <c r="G135" s="5"/>
      <c r="H135" s="5"/>
      <c r="I135" s="5"/>
      <c r="J135" s="8"/>
      <c r="K135" s="9" t="str">
        <f aca="false">IF(F135="","",EDATE(F135,G135)-1)</f>
        <v/>
      </c>
      <c r="L135" s="9" t="str">
        <f aca="false">IF(F135="","",EDATE(EDATE(F135,G135),-H135)-1)</f>
        <v/>
      </c>
      <c r="M135" s="4" t="str">
        <f aca="true">IF(L135="","",L135-TODAY())</f>
        <v/>
      </c>
      <c r="N135" s="4" t="str">
        <f aca="false">IF(M135="","",IF(M135&lt;0,"Gemist / verlengd",IF(M135&lt;=30,"Actie",IF(M135&lt;=90,"Plannen","Op tijd"))))</f>
        <v/>
      </c>
      <c r="O135" s="5"/>
      <c r="P135" s="5"/>
      <c r="Q135" s="5"/>
      <c r="R135" s="5"/>
      <c r="S135" s="5"/>
      <c r="T135" s="5"/>
      <c r="U135" s="5"/>
      <c r="V135" s="5"/>
      <c r="W135" s="5"/>
      <c r="X135" s="7"/>
      <c r="Y135" s="5"/>
      <c r="Z135" s="5"/>
      <c r="AA135" s="6"/>
      <c r="AB135" s="4" t="str">
        <f aca="false">IF(K135="","",ROUNDUP(MONTH(K135)/3,0))</f>
        <v/>
      </c>
    </row>
    <row r="136" customFormat="false" ht="15" hidden="false" customHeight="false" outlineLevel="0" collapsed="false">
      <c r="A136" s="4" t="n">
        <v>132</v>
      </c>
      <c r="B136" s="5"/>
      <c r="C136" s="6"/>
      <c r="D136" s="5"/>
      <c r="E136" s="5"/>
      <c r="F136" s="7"/>
      <c r="G136" s="5"/>
      <c r="H136" s="5"/>
      <c r="I136" s="5"/>
      <c r="J136" s="8"/>
      <c r="K136" s="9" t="str">
        <f aca="false">IF(F136="","",EDATE(F136,G136)-1)</f>
        <v/>
      </c>
      <c r="L136" s="9" t="str">
        <f aca="false">IF(F136="","",EDATE(EDATE(F136,G136),-H136)-1)</f>
        <v/>
      </c>
      <c r="M136" s="4" t="str">
        <f aca="true">IF(L136="","",L136-TODAY())</f>
        <v/>
      </c>
      <c r="N136" s="4" t="str">
        <f aca="false">IF(M136="","",IF(M136&lt;0,"Gemist / verlengd",IF(M136&lt;=30,"Actie",IF(M136&lt;=90,"Plannen","Op tijd"))))</f>
        <v/>
      </c>
      <c r="O136" s="5"/>
      <c r="P136" s="5"/>
      <c r="Q136" s="5"/>
      <c r="R136" s="5"/>
      <c r="S136" s="5"/>
      <c r="T136" s="5"/>
      <c r="U136" s="5"/>
      <c r="V136" s="5"/>
      <c r="W136" s="5"/>
      <c r="X136" s="7"/>
      <c r="Y136" s="5"/>
      <c r="Z136" s="5"/>
      <c r="AA136" s="6"/>
      <c r="AB136" s="4" t="str">
        <f aca="false">IF(K136="","",ROUNDUP(MONTH(K136)/3,0))</f>
        <v/>
      </c>
    </row>
    <row r="137" customFormat="false" ht="15" hidden="false" customHeight="false" outlineLevel="0" collapsed="false">
      <c r="A137" s="4" t="n">
        <v>133</v>
      </c>
      <c r="B137" s="5"/>
      <c r="C137" s="6"/>
      <c r="D137" s="5"/>
      <c r="E137" s="5"/>
      <c r="F137" s="7"/>
      <c r="G137" s="5"/>
      <c r="H137" s="5"/>
      <c r="I137" s="5"/>
      <c r="J137" s="8"/>
      <c r="K137" s="9" t="str">
        <f aca="false">IF(F137="","",EDATE(F137,G137)-1)</f>
        <v/>
      </c>
      <c r="L137" s="9" t="str">
        <f aca="false">IF(F137="","",EDATE(EDATE(F137,G137),-H137)-1)</f>
        <v/>
      </c>
      <c r="M137" s="4" t="str">
        <f aca="true">IF(L137="","",L137-TODAY())</f>
        <v/>
      </c>
      <c r="N137" s="4" t="str">
        <f aca="false">IF(M137="","",IF(M137&lt;0,"Gemist / verlengd",IF(M137&lt;=30,"Actie",IF(M137&lt;=90,"Plannen","Op tijd"))))</f>
        <v/>
      </c>
      <c r="O137" s="5"/>
      <c r="P137" s="5"/>
      <c r="Q137" s="5"/>
      <c r="R137" s="5"/>
      <c r="S137" s="5"/>
      <c r="T137" s="5"/>
      <c r="U137" s="5"/>
      <c r="V137" s="5"/>
      <c r="W137" s="5"/>
      <c r="X137" s="7"/>
      <c r="Y137" s="5"/>
      <c r="Z137" s="5"/>
      <c r="AA137" s="6"/>
      <c r="AB137" s="4" t="str">
        <f aca="false">IF(K137="","",ROUNDUP(MONTH(K137)/3,0))</f>
        <v/>
      </c>
    </row>
    <row r="138" customFormat="false" ht="15" hidden="false" customHeight="false" outlineLevel="0" collapsed="false">
      <c r="A138" s="4" t="n">
        <v>134</v>
      </c>
      <c r="B138" s="5"/>
      <c r="C138" s="6"/>
      <c r="D138" s="5"/>
      <c r="E138" s="5"/>
      <c r="F138" s="7"/>
      <c r="G138" s="5"/>
      <c r="H138" s="5"/>
      <c r="I138" s="5"/>
      <c r="J138" s="8"/>
      <c r="K138" s="9" t="str">
        <f aca="false">IF(F138="","",EDATE(F138,G138)-1)</f>
        <v/>
      </c>
      <c r="L138" s="9" t="str">
        <f aca="false">IF(F138="","",EDATE(EDATE(F138,G138),-H138)-1)</f>
        <v/>
      </c>
      <c r="M138" s="4" t="str">
        <f aca="true">IF(L138="","",L138-TODAY())</f>
        <v/>
      </c>
      <c r="N138" s="4" t="str">
        <f aca="false">IF(M138="","",IF(M138&lt;0,"Gemist / verlengd",IF(M138&lt;=30,"Actie",IF(M138&lt;=90,"Plannen","Op tijd"))))</f>
        <v/>
      </c>
      <c r="O138" s="5"/>
      <c r="P138" s="5"/>
      <c r="Q138" s="5"/>
      <c r="R138" s="5"/>
      <c r="S138" s="5"/>
      <c r="T138" s="5"/>
      <c r="U138" s="5"/>
      <c r="V138" s="5"/>
      <c r="W138" s="5"/>
      <c r="X138" s="7"/>
      <c r="Y138" s="5"/>
      <c r="Z138" s="5"/>
      <c r="AA138" s="6"/>
      <c r="AB138" s="4" t="str">
        <f aca="false">IF(K138="","",ROUNDUP(MONTH(K138)/3,0))</f>
        <v/>
      </c>
    </row>
    <row r="139" customFormat="false" ht="15" hidden="false" customHeight="false" outlineLevel="0" collapsed="false">
      <c r="A139" s="4" t="n">
        <v>135</v>
      </c>
      <c r="B139" s="5"/>
      <c r="C139" s="6"/>
      <c r="D139" s="5"/>
      <c r="E139" s="5"/>
      <c r="F139" s="7"/>
      <c r="G139" s="5"/>
      <c r="H139" s="5"/>
      <c r="I139" s="5"/>
      <c r="J139" s="8"/>
      <c r="K139" s="9" t="str">
        <f aca="false">IF(F139="","",EDATE(F139,G139)-1)</f>
        <v/>
      </c>
      <c r="L139" s="9" t="str">
        <f aca="false">IF(F139="","",EDATE(EDATE(F139,G139),-H139)-1)</f>
        <v/>
      </c>
      <c r="M139" s="4" t="str">
        <f aca="true">IF(L139="","",L139-TODAY())</f>
        <v/>
      </c>
      <c r="N139" s="4" t="str">
        <f aca="false">IF(M139="","",IF(M139&lt;0,"Gemist / verlengd",IF(M139&lt;=30,"Actie",IF(M139&lt;=90,"Plannen","Op tijd"))))</f>
        <v/>
      </c>
      <c r="O139" s="5"/>
      <c r="P139" s="5"/>
      <c r="Q139" s="5"/>
      <c r="R139" s="5"/>
      <c r="S139" s="5"/>
      <c r="T139" s="5"/>
      <c r="U139" s="5"/>
      <c r="V139" s="5"/>
      <c r="W139" s="5"/>
      <c r="X139" s="7"/>
      <c r="Y139" s="5"/>
      <c r="Z139" s="5"/>
      <c r="AA139" s="6"/>
      <c r="AB139" s="4" t="str">
        <f aca="false">IF(K139="","",ROUNDUP(MONTH(K139)/3,0))</f>
        <v/>
      </c>
    </row>
    <row r="140" customFormat="false" ht="15" hidden="false" customHeight="false" outlineLevel="0" collapsed="false">
      <c r="A140" s="4" t="n">
        <v>136</v>
      </c>
      <c r="B140" s="5"/>
      <c r="C140" s="6"/>
      <c r="D140" s="5"/>
      <c r="E140" s="5"/>
      <c r="F140" s="7"/>
      <c r="G140" s="5"/>
      <c r="H140" s="5"/>
      <c r="I140" s="5"/>
      <c r="J140" s="8"/>
      <c r="K140" s="9" t="str">
        <f aca="false">IF(F140="","",EDATE(F140,G140)-1)</f>
        <v/>
      </c>
      <c r="L140" s="9" t="str">
        <f aca="false">IF(F140="","",EDATE(EDATE(F140,G140),-H140)-1)</f>
        <v/>
      </c>
      <c r="M140" s="4" t="str">
        <f aca="true">IF(L140="","",L140-TODAY())</f>
        <v/>
      </c>
      <c r="N140" s="4" t="str">
        <f aca="false">IF(M140="","",IF(M140&lt;0,"Gemist / verlengd",IF(M140&lt;=30,"Actie",IF(M140&lt;=90,"Plannen","Op tijd"))))</f>
        <v/>
      </c>
      <c r="O140" s="5"/>
      <c r="P140" s="5"/>
      <c r="Q140" s="5"/>
      <c r="R140" s="5"/>
      <c r="S140" s="5"/>
      <c r="T140" s="5"/>
      <c r="U140" s="5"/>
      <c r="V140" s="5"/>
      <c r="W140" s="5"/>
      <c r="X140" s="7"/>
      <c r="Y140" s="5"/>
      <c r="Z140" s="5"/>
      <c r="AA140" s="6"/>
      <c r="AB140" s="4" t="str">
        <f aca="false">IF(K140="","",ROUNDUP(MONTH(K140)/3,0))</f>
        <v/>
      </c>
    </row>
    <row r="141" customFormat="false" ht="15" hidden="false" customHeight="false" outlineLevel="0" collapsed="false">
      <c r="A141" s="4" t="n">
        <v>137</v>
      </c>
      <c r="B141" s="5"/>
      <c r="C141" s="6"/>
      <c r="D141" s="5"/>
      <c r="E141" s="5"/>
      <c r="F141" s="7"/>
      <c r="G141" s="5"/>
      <c r="H141" s="5"/>
      <c r="I141" s="5"/>
      <c r="J141" s="8"/>
      <c r="K141" s="9" t="str">
        <f aca="false">IF(F141="","",EDATE(F141,G141)-1)</f>
        <v/>
      </c>
      <c r="L141" s="9" t="str">
        <f aca="false">IF(F141="","",EDATE(EDATE(F141,G141),-H141)-1)</f>
        <v/>
      </c>
      <c r="M141" s="4" t="str">
        <f aca="true">IF(L141="","",L141-TODAY())</f>
        <v/>
      </c>
      <c r="N141" s="4" t="str">
        <f aca="false">IF(M141="","",IF(M141&lt;0,"Gemist / verlengd",IF(M141&lt;=30,"Actie",IF(M141&lt;=90,"Plannen","Op tijd"))))</f>
        <v/>
      </c>
      <c r="O141" s="5"/>
      <c r="P141" s="5"/>
      <c r="Q141" s="5"/>
      <c r="R141" s="5"/>
      <c r="S141" s="5"/>
      <c r="T141" s="5"/>
      <c r="U141" s="5"/>
      <c r="V141" s="5"/>
      <c r="W141" s="5"/>
      <c r="X141" s="7"/>
      <c r="Y141" s="5"/>
      <c r="Z141" s="5"/>
      <c r="AA141" s="6"/>
      <c r="AB141" s="4" t="str">
        <f aca="false">IF(K141="","",ROUNDUP(MONTH(K141)/3,0))</f>
        <v/>
      </c>
    </row>
    <row r="142" customFormat="false" ht="15" hidden="false" customHeight="false" outlineLevel="0" collapsed="false">
      <c r="A142" s="4" t="n">
        <v>138</v>
      </c>
      <c r="B142" s="5"/>
      <c r="C142" s="6"/>
      <c r="D142" s="5"/>
      <c r="E142" s="5"/>
      <c r="F142" s="7"/>
      <c r="G142" s="5"/>
      <c r="H142" s="5"/>
      <c r="I142" s="5"/>
      <c r="J142" s="8"/>
      <c r="K142" s="9" t="str">
        <f aca="false">IF(F142="","",EDATE(F142,G142)-1)</f>
        <v/>
      </c>
      <c r="L142" s="9" t="str">
        <f aca="false">IF(F142="","",EDATE(EDATE(F142,G142),-H142)-1)</f>
        <v/>
      </c>
      <c r="M142" s="4" t="str">
        <f aca="true">IF(L142="","",L142-TODAY())</f>
        <v/>
      </c>
      <c r="N142" s="4" t="str">
        <f aca="false">IF(M142="","",IF(M142&lt;0,"Gemist / verlengd",IF(M142&lt;=30,"Actie",IF(M142&lt;=90,"Plannen","Op tijd"))))</f>
        <v/>
      </c>
      <c r="O142" s="5"/>
      <c r="P142" s="5"/>
      <c r="Q142" s="5"/>
      <c r="R142" s="5"/>
      <c r="S142" s="5"/>
      <c r="T142" s="5"/>
      <c r="U142" s="5"/>
      <c r="V142" s="5"/>
      <c r="W142" s="5"/>
      <c r="X142" s="7"/>
      <c r="Y142" s="5"/>
      <c r="Z142" s="5"/>
      <c r="AA142" s="6"/>
      <c r="AB142" s="4" t="str">
        <f aca="false">IF(K142="","",ROUNDUP(MONTH(K142)/3,0))</f>
        <v/>
      </c>
    </row>
    <row r="143" customFormat="false" ht="15" hidden="false" customHeight="false" outlineLevel="0" collapsed="false">
      <c r="A143" s="4" t="n">
        <v>139</v>
      </c>
      <c r="B143" s="5"/>
      <c r="C143" s="6"/>
      <c r="D143" s="5"/>
      <c r="E143" s="5"/>
      <c r="F143" s="7"/>
      <c r="G143" s="5"/>
      <c r="H143" s="5"/>
      <c r="I143" s="5"/>
      <c r="J143" s="8"/>
      <c r="K143" s="9" t="str">
        <f aca="false">IF(F143="","",EDATE(F143,G143)-1)</f>
        <v/>
      </c>
      <c r="L143" s="9" t="str">
        <f aca="false">IF(F143="","",EDATE(EDATE(F143,G143),-H143)-1)</f>
        <v/>
      </c>
      <c r="M143" s="4" t="str">
        <f aca="true">IF(L143="","",L143-TODAY())</f>
        <v/>
      </c>
      <c r="N143" s="4" t="str">
        <f aca="false">IF(M143="","",IF(M143&lt;0,"Gemist / verlengd",IF(M143&lt;=30,"Actie",IF(M143&lt;=90,"Plannen","Op tijd"))))</f>
        <v/>
      </c>
      <c r="O143" s="5"/>
      <c r="P143" s="5"/>
      <c r="Q143" s="5"/>
      <c r="R143" s="5"/>
      <c r="S143" s="5"/>
      <c r="T143" s="5"/>
      <c r="U143" s="5"/>
      <c r="V143" s="5"/>
      <c r="W143" s="5"/>
      <c r="X143" s="7"/>
      <c r="Y143" s="5"/>
      <c r="Z143" s="5"/>
      <c r="AA143" s="6"/>
      <c r="AB143" s="4" t="str">
        <f aca="false">IF(K143="","",ROUNDUP(MONTH(K143)/3,0))</f>
        <v/>
      </c>
    </row>
    <row r="144" customFormat="false" ht="15" hidden="false" customHeight="false" outlineLevel="0" collapsed="false">
      <c r="A144" s="4" t="n">
        <v>140</v>
      </c>
      <c r="B144" s="5"/>
      <c r="C144" s="6"/>
      <c r="D144" s="5"/>
      <c r="E144" s="5"/>
      <c r="F144" s="7"/>
      <c r="G144" s="5"/>
      <c r="H144" s="5"/>
      <c r="I144" s="5"/>
      <c r="J144" s="8"/>
      <c r="K144" s="9" t="str">
        <f aca="false">IF(F144="","",EDATE(F144,G144)-1)</f>
        <v/>
      </c>
      <c r="L144" s="9" t="str">
        <f aca="false">IF(F144="","",EDATE(EDATE(F144,G144),-H144)-1)</f>
        <v/>
      </c>
      <c r="M144" s="4" t="str">
        <f aca="true">IF(L144="","",L144-TODAY())</f>
        <v/>
      </c>
      <c r="N144" s="4" t="str">
        <f aca="false">IF(M144="","",IF(M144&lt;0,"Gemist / verlengd",IF(M144&lt;=30,"Actie",IF(M144&lt;=90,"Plannen","Op tijd"))))</f>
        <v/>
      </c>
      <c r="O144" s="5"/>
      <c r="P144" s="5"/>
      <c r="Q144" s="5"/>
      <c r="R144" s="5"/>
      <c r="S144" s="5"/>
      <c r="T144" s="5"/>
      <c r="U144" s="5"/>
      <c r="V144" s="5"/>
      <c r="W144" s="5"/>
      <c r="X144" s="7"/>
      <c r="Y144" s="5"/>
      <c r="Z144" s="5"/>
      <c r="AA144" s="6"/>
      <c r="AB144" s="4" t="str">
        <f aca="false">IF(K144="","",ROUNDUP(MONTH(K144)/3,0))</f>
        <v/>
      </c>
    </row>
    <row r="145" customFormat="false" ht="15" hidden="false" customHeight="false" outlineLevel="0" collapsed="false">
      <c r="A145" s="4" t="n">
        <v>141</v>
      </c>
      <c r="B145" s="5"/>
      <c r="C145" s="6"/>
      <c r="D145" s="5"/>
      <c r="E145" s="5"/>
      <c r="F145" s="7"/>
      <c r="G145" s="5"/>
      <c r="H145" s="5"/>
      <c r="I145" s="5"/>
      <c r="J145" s="8"/>
      <c r="K145" s="9" t="str">
        <f aca="false">IF(F145="","",EDATE(F145,G145)-1)</f>
        <v/>
      </c>
      <c r="L145" s="9" t="str">
        <f aca="false">IF(F145="","",EDATE(EDATE(F145,G145),-H145)-1)</f>
        <v/>
      </c>
      <c r="M145" s="4" t="str">
        <f aca="true">IF(L145="","",L145-TODAY())</f>
        <v/>
      </c>
      <c r="N145" s="4" t="str">
        <f aca="false">IF(M145="","",IF(M145&lt;0,"Gemist / verlengd",IF(M145&lt;=30,"Actie",IF(M145&lt;=90,"Plannen","Op tijd"))))</f>
        <v/>
      </c>
      <c r="O145" s="5"/>
      <c r="P145" s="5"/>
      <c r="Q145" s="5"/>
      <c r="R145" s="5"/>
      <c r="S145" s="5"/>
      <c r="T145" s="5"/>
      <c r="U145" s="5"/>
      <c r="V145" s="5"/>
      <c r="W145" s="5"/>
      <c r="X145" s="7"/>
      <c r="Y145" s="5"/>
      <c r="Z145" s="5"/>
      <c r="AA145" s="6"/>
      <c r="AB145" s="4" t="str">
        <f aca="false">IF(K145="","",ROUNDUP(MONTH(K145)/3,0))</f>
        <v/>
      </c>
    </row>
    <row r="146" customFormat="false" ht="15" hidden="false" customHeight="false" outlineLevel="0" collapsed="false">
      <c r="A146" s="4" t="n">
        <v>142</v>
      </c>
      <c r="B146" s="5"/>
      <c r="C146" s="6"/>
      <c r="D146" s="5"/>
      <c r="E146" s="5"/>
      <c r="F146" s="7"/>
      <c r="G146" s="5"/>
      <c r="H146" s="5"/>
      <c r="I146" s="5"/>
      <c r="J146" s="8"/>
      <c r="K146" s="9" t="str">
        <f aca="false">IF(F146="","",EDATE(F146,G146)-1)</f>
        <v/>
      </c>
      <c r="L146" s="9" t="str">
        <f aca="false">IF(F146="","",EDATE(EDATE(F146,G146),-H146)-1)</f>
        <v/>
      </c>
      <c r="M146" s="4" t="str">
        <f aca="true">IF(L146="","",L146-TODAY())</f>
        <v/>
      </c>
      <c r="N146" s="4" t="str">
        <f aca="false">IF(M146="","",IF(M146&lt;0,"Gemist / verlengd",IF(M146&lt;=30,"Actie",IF(M146&lt;=90,"Plannen","Op tijd"))))</f>
        <v/>
      </c>
      <c r="O146" s="5"/>
      <c r="P146" s="5"/>
      <c r="Q146" s="5"/>
      <c r="R146" s="5"/>
      <c r="S146" s="5"/>
      <c r="T146" s="5"/>
      <c r="U146" s="5"/>
      <c r="V146" s="5"/>
      <c r="W146" s="5"/>
      <c r="X146" s="7"/>
      <c r="Y146" s="5"/>
      <c r="Z146" s="5"/>
      <c r="AA146" s="6"/>
      <c r="AB146" s="4" t="str">
        <f aca="false">IF(K146="","",ROUNDUP(MONTH(K146)/3,0))</f>
        <v/>
      </c>
    </row>
    <row r="147" customFormat="false" ht="15" hidden="false" customHeight="false" outlineLevel="0" collapsed="false">
      <c r="A147" s="4" t="n">
        <v>143</v>
      </c>
      <c r="B147" s="5"/>
      <c r="C147" s="6"/>
      <c r="D147" s="5"/>
      <c r="E147" s="5"/>
      <c r="F147" s="7"/>
      <c r="G147" s="5"/>
      <c r="H147" s="5"/>
      <c r="I147" s="5"/>
      <c r="J147" s="8"/>
      <c r="K147" s="9" t="str">
        <f aca="false">IF(F147="","",EDATE(F147,G147)-1)</f>
        <v/>
      </c>
      <c r="L147" s="9" t="str">
        <f aca="false">IF(F147="","",EDATE(EDATE(F147,G147),-H147)-1)</f>
        <v/>
      </c>
      <c r="M147" s="4" t="str">
        <f aca="true">IF(L147="","",L147-TODAY())</f>
        <v/>
      </c>
      <c r="N147" s="4" t="str">
        <f aca="false">IF(M147="","",IF(M147&lt;0,"Gemist / verlengd",IF(M147&lt;=30,"Actie",IF(M147&lt;=90,"Plannen","Op tijd"))))</f>
        <v/>
      </c>
      <c r="O147" s="5"/>
      <c r="P147" s="5"/>
      <c r="Q147" s="5"/>
      <c r="R147" s="5"/>
      <c r="S147" s="5"/>
      <c r="T147" s="5"/>
      <c r="U147" s="5"/>
      <c r="V147" s="5"/>
      <c r="W147" s="5"/>
      <c r="X147" s="7"/>
      <c r="Y147" s="5"/>
      <c r="Z147" s="5"/>
      <c r="AA147" s="6"/>
      <c r="AB147" s="4" t="str">
        <f aca="false">IF(K147="","",ROUNDUP(MONTH(K147)/3,0))</f>
        <v/>
      </c>
    </row>
    <row r="148" customFormat="false" ht="15" hidden="false" customHeight="false" outlineLevel="0" collapsed="false">
      <c r="A148" s="4" t="n">
        <v>144</v>
      </c>
      <c r="B148" s="5"/>
      <c r="C148" s="6"/>
      <c r="D148" s="5"/>
      <c r="E148" s="5"/>
      <c r="F148" s="7"/>
      <c r="G148" s="5"/>
      <c r="H148" s="5"/>
      <c r="I148" s="5"/>
      <c r="J148" s="8"/>
      <c r="K148" s="9" t="str">
        <f aca="false">IF(F148="","",EDATE(F148,G148)-1)</f>
        <v/>
      </c>
      <c r="L148" s="9" t="str">
        <f aca="false">IF(F148="","",EDATE(EDATE(F148,G148),-H148)-1)</f>
        <v/>
      </c>
      <c r="M148" s="4" t="str">
        <f aca="true">IF(L148="","",L148-TODAY())</f>
        <v/>
      </c>
      <c r="N148" s="4" t="str">
        <f aca="false">IF(M148="","",IF(M148&lt;0,"Gemist / verlengd",IF(M148&lt;=30,"Actie",IF(M148&lt;=90,"Plannen","Op tijd"))))</f>
        <v/>
      </c>
      <c r="O148" s="5"/>
      <c r="P148" s="5"/>
      <c r="Q148" s="5"/>
      <c r="R148" s="5"/>
      <c r="S148" s="5"/>
      <c r="T148" s="5"/>
      <c r="U148" s="5"/>
      <c r="V148" s="5"/>
      <c r="W148" s="5"/>
      <c r="X148" s="7"/>
      <c r="Y148" s="5"/>
      <c r="Z148" s="5"/>
      <c r="AA148" s="6"/>
      <c r="AB148" s="4" t="str">
        <f aca="false">IF(K148="","",ROUNDUP(MONTH(K148)/3,0))</f>
        <v/>
      </c>
    </row>
    <row r="149" customFormat="false" ht="15" hidden="false" customHeight="false" outlineLevel="0" collapsed="false">
      <c r="A149" s="4" t="n">
        <v>145</v>
      </c>
      <c r="B149" s="5"/>
      <c r="C149" s="6"/>
      <c r="D149" s="5"/>
      <c r="E149" s="5"/>
      <c r="F149" s="7"/>
      <c r="G149" s="5"/>
      <c r="H149" s="5"/>
      <c r="I149" s="5"/>
      <c r="J149" s="8"/>
      <c r="K149" s="9" t="str">
        <f aca="false">IF(F149="","",EDATE(F149,G149)-1)</f>
        <v/>
      </c>
      <c r="L149" s="9" t="str">
        <f aca="false">IF(F149="","",EDATE(EDATE(F149,G149),-H149)-1)</f>
        <v/>
      </c>
      <c r="M149" s="4" t="str">
        <f aca="true">IF(L149="","",L149-TODAY())</f>
        <v/>
      </c>
      <c r="N149" s="4" t="str">
        <f aca="false">IF(M149="","",IF(M149&lt;0,"Gemist / verlengd",IF(M149&lt;=30,"Actie",IF(M149&lt;=90,"Plannen","Op tijd"))))</f>
        <v/>
      </c>
      <c r="O149" s="5"/>
      <c r="P149" s="5"/>
      <c r="Q149" s="5"/>
      <c r="R149" s="5"/>
      <c r="S149" s="5"/>
      <c r="T149" s="5"/>
      <c r="U149" s="5"/>
      <c r="V149" s="5"/>
      <c r="W149" s="5"/>
      <c r="X149" s="7"/>
      <c r="Y149" s="5"/>
      <c r="Z149" s="5"/>
      <c r="AA149" s="6"/>
      <c r="AB149" s="4" t="str">
        <f aca="false">IF(K149="","",ROUNDUP(MONTH(K149)/3,0))</f>
        <v/>
      </c>
    </row>
    <row r="150" customFormat="false" ht="15" hidden="false" customHeight="false" outlineLevel="0" collapsed="false">
      <c r="A150" s="4" t="n">
        <v>146</v>
      </c>
      <c r="B150" s="5"/>
      <c r="C150" s="6"/>
      <c r="D150" s="5"/>
      <c r="E150" s="5"/>
      <c r="F150" s="7"/>
      <c r="G150" s="5"/>
      <c r="H150" s="5"/>
      <c r="I150" s="5"/>
      <c r="J150" s="8"/>
      <c r="K150" s="9" t="str">
        <f aca="false">IF(F150="","",EDATE(F150,G150)-1)</f>
        <v/>
      </c>
      <c r="L150" s="9" t="str">
        <f aca="false">IF(F150="","",EDATE(EDATE(F150,G150),-H150)-1)</f>
        <v/>
      </c>
      <c r="M150" s="4" t="str">
        <f aca="true">IF(L150="","",L150-TODAY())</f>
        <v/>
      </c>
      <c r="N150" s="4" t="str">
        <f aca="false">IF(M150="","",IF(M150&lt;0,"Gemist / verlengd",IF(M150&lt;=30,"Actie",IF(M150&lt;=90,"Plannen","Op tijd"))))</f>
        <v/>
      </c>
      <c r="O150" s="5"/>
      <c r="P150" s="5"/>
      <c r="Q150" s="5"/>
      <c r="R150" s="5"/>
      <c r="S150" s="5"/>
      <c r="T150" s="5"/>
      <c r="U150" s="5"/>
      <c r="V150" s="5"/>
      <c r="W150" s="5"/>
      <c r="X150" s="7"/>
      <c r="Y150" s="5"/>
      <c r="Z150" s="5"/>
      <c r="AA150" s="6"/>
      <c r="AB150" s="4" t="str">
        <f aca="false">IF(K150="","",ROUNDUP(MONTH(K150)/3,0))</f>
        <v/>
      </c>
    </row>
    <row r="151" customFormat="false" ht="15" hidden="false" customHeight="false" outlineLevel="0" collapsed="false">
      <c r="A151" s="4" t="n">
        <v>147</v>
      </c>
      <c r="B151" s="5"/>
      <c r="C151" s="6"/>
      <c r="D151" s="5"/>
      <c r="E151" s="5"/>
      <c r="F151" s="7"/>
      <c r="G151" s="5"/>
      <c r="H151" s="5"/>
      <c r="I151" s="5"/>
      <c r="J151" s="8"/>
      <c r="K151" s="9" t="str">
        <f aca="false">IF(F151="","",EDATE(F151,G151)-1)</f>
        <v/>
      </c>
      <c r="L151" s="9" t="str">
        <f aca="false">IF(F151="","",EDATE(EDATE(F151,G151),-H151)-1)</f>
        <v/>
      </c>
      <c r="M151" s="4" t="str">
        <f aca="true">IF(L151="","",L151-TODAY())</f>
        <v/>
      </c>
      <c r="N151" s="4" t="str">
        <f aca="false">IF(M151="","",IF(M151&lt;0,"Gemist / verlengd",IF(M151&lt;=30,"Actie",IF(M151&lt;=90,"Plannen","Op tijd"))))</f>
        <v/>
      </c>
      <c r="O151" s="5"/>
      <c r="P151" s="5"/>
      <c r="Q151" s="5"/>
      <c r="R151" s="5"/>
      <c r="S151" s="5"/>
      <c r="T151" s="5"/>
      <c r="U151" s="5"/>
      <c r="V151" s="5"/>
      <c r="W151" s="5"/>
      <c r="X151" s="7"/>
      <c r="Y151" s="5"/>
      <c r="Z151" s="5"/>
      <c r="AA151" s="6"/>
      <c r="AB151" s="4" t="str">
        <f aca="false">IF(K151="","",ROUNDUP(MONTH(K151)/3,0))</f>
        <v/>
      </c>
    </row>
    <row r="152" customFormat="false" ht="15" hidden="false" customHeight="false" outlineLevel="0" collapsed="false">
      <c r="A152" s="4" t="n">
        <v>148</v>
      </c>
      <c r="B152" s="5"/>
      <c r="C152" s="6"/>
      <c r="D152" s="5"/>
      <c r="E152" s="5"/>
      <c r="F152" s="7"/>
      <c r="G152" s="5"/>
      <c r="H152" s="5"/>
      <c r="I152" s="5"/>
      <c r="J152" s="8"/>
      <c r="K152" s="9" t="str">
        <f aca="false">IF(F152="","",EDATE(F152,G152)-1)</f>
        <v/>
      </c>
      <c r="L152" s="9" t="str">
        <f aca="false">IF(F152="","",EDATE(EDATE(F152,G152),-H152)-1)</f>
        <v/>
      </c>
      <c r="M152" s="4" t="str">
        <f aca="true">IF(L152="","",L152-TODAY())</f>
        <v/>
      </c>
      <c r="N152" s="4" t="str">
        <f aca="false">IF(M152="","",IF(M152&lt;0,"Gemist / verlengd",IF(M152&lt;=30,"Actie",IF(M152&lt;=90,"Plannen","Op tijd"))))</f>
        <v/>
      </c>
      <c r="O152" s="5"/>
      <c r="P152" s="5"/>
      <c r="Q152" s="5"/>
      <c r="R152" s="5"/>
      <c r="S152" s="5"/>
      <c r="T152" s="5"/>
      <c r="U152" s="5"/>
      <c r="V152" s="5"/>
      <c r="W152" s="5"/>
      <c r="X152" s="7"/>
      <c r="Y152" s="5"/>
      <c r="Z152" s="5"/>
      <c r="AA152" s="6"/>
      <c r="AB152" s="4" t="str">
        <f aca="false">IF(K152="","",ROUNDUP(MONTH(K152)/3,0))</f>
        <v/>
      </c>
    </row>
    <row r="153" customFormat="false" ht="15" hidden="false" customHeight="false" outlineLevel="0" collapsed="false">
      <c r="A153" s="4" t="n">
        <v>149</v>
      </c>
      <c r="B153" s="5"/>
      <c r="C153" s="6"/>
      <c r="D153" s="5"/>
      <c r="E153" s="5"/>
      <c r="F153" s="7"/>
      <c r="G153" s="5"/>
      <c r="H153" s="5"/>
      <c r="I153" s="5"/>
      <c r="J153" s="8"/>
      <c r="K153" s="9" t="str">
        <f aca="false">IF(F153="","",EDATE(F153,G153)-1)</f>
        <v/>
      </c>
      <c r="L153" s="9" t="str">
        <f aca="false">IF(F153="","",EDATE(EDATE(F153,G153),-H153)-1)</f>
        <v/>
      </c>
      <c r="M153" s="4" t="str">
        <f aca="true">IF(L153="","",L153-TODAY())</f>
        <v/>
      </c>
      <c r="N153" s="4" t="str">
        <f aca="false">IF(M153="","",IF(M153&lt;0,"Gemist / verlengd",IF(M153&lt;=30,"Actie",IF(M153&lt;=90,"Plannen","Op tijd"))))</f>
        <v/>
      </c>
      <c r="O153" s="5"/>
      <c r="P153" s="5"/>
      <c r="Q153" s="5"/>
      <c r="R153" s="5"/>
      <c r="S153" s="5"/>
      <c r="T153" s="5"/>
      <c r="U153" s="5"/>
      <c r="V153" s="5"/>
      <c r="W153" s="5"/>
      <c r="X153" s="7"/>
      <c r="Y153" s="5"/>
      <c r="Z153" s="5"/>
      <c r="AA153" s="6"/>
      <c r="AB153" s="4" t="str">
        <f aca="false">IF(K153="","",ROUNDUP(MONTH(K153)/3,0))</f>
        <v/>
      </c>
    </row>
    <row r="154" customFormat="false" ht="15" hidden="false" customHeight="false" outlineLevel="0" collapsed="false">
      <c r="A154" s="4" t="n">
        <v>150</v>
      </c>
      <c r="B154" s="5"/>
      <c r="C154" s="6"/>
      <c r="D154" s="5"/>
      <c r="E154" s="5"/>
      <c r="F154" s="7"/>
      <c r="G154" s="5"/>
      <c r="H154" s="5"/>
      <c r="I154" s="5"/>
      <c r="J154" s="8"/>
      <c r="K154" s="9" t="str">
        <f aca="false">IF(F154="","",EDATE(F154,G154)-1)</f>
        <v/>
      </c>
      <c r="L154" s="9" t="str">
        <f aca="false">IF(F154="","",EDATE(EDATE(F154,G154),-H154)-1)</f>
        <v/>
      </c>
      <c r="M154" s="4" t="str">
        <f aca="true">IF(L154="","",L154-TODAY())</f>
        <v/>
      </c>
      <c r="N154" s="4" t="str">
        <f aca="false">IF(M154="","",IF(M154&lt;0,"Gemist / verlengd",IF(M154&lt;=30,"Actie",IF(M154&lt;=90,"Plannen","Op tijd"))))</f>
        <v/>
      </c>
      <c r="O154" s="5"/>
      <c r="P154" s="5"/>
      <c r="Q154" s="5"/>
      <c r="R154" s="5"/>
      <c r="S154" s="5"/>
      <c r="T154" s="5"/>
      <c r="U154" s="5"/>
      <c r="V154" s="5"/>
      <c r="W154" s="5"/>
      <c r="X154" s="7"/>
      <c r="Y154" s="5"/>
      <c r="Z154" s="5"/>
      <c r="AA154" s="6"/>
      <c r="AB154" s="4" t="str">
        <f aca="false">IF(K154="","",ROUNDUP(MONTH(K154)/3,0))</f>
        <v/>
      </c>
    </row>
    <row r="155" customFormat="false" ht="15" hidden="false" customHeight="false" outlineLevel="0" collapsed="false">
      <c r="A155" s="4" t="n">
        <v>151</v>
      </c>
      <c r="B155" s="5"/>
      <c r="C155" s="6"/>
      <c r="D155" s="5"/>
      <c r="E155" s="5"/>
      <c r="F155" s="7"/>
      <c r="G155" s="5"/>
      <c r="H155" s="5"/>
      <c r="I155" s="5"/>
      <c r="J155" s="8"/>
      <c r="K155" s="9" t="str">
        <f aca="false">IF(F155="","",EDATE(F155,G155)-1)</f>
        <v/>
      </c>
      <c r="L155" s="9" t="str">
        <f aca="false">IF(F155="","",EDATE(EDATE(F155,G155),-H155)-1)</f>
        <v/>
      </c>
      <c r="M155" s="4" t="str">
        <f aca="true">IF(L155="","",L155-TODAY())</f>
        <v/>
      </c>
      <c r="N155" s="4" t="str">
        <f aca="false">IF(M155="","",IF(M155&lt;0,"Gemist / verlengd",IF(M155&lt;=30,"Actie",IF(M155&lt;=90,"Plannen","Op tijd"))))</f>
        <v/>
      </c>
      <c r="O155" s="5"/>
      <c r="P155" s="5"/>
      <c r="Q155" s="5"/>
      <c r="R155" s="5"/>
      <c r="S155" s="5"/>
      <c r="T155" s="5"/>
      <c r="U155" s="5"/>
      <c r="V155" s="5"/>
      <c r="W155" s="5"/>
      <c r="X155" s="7"/>
      <c r="Y155" s="5"/>
      <c r="Z155" s="5"/>
      <c r="AA155" s="6"/>
      <c r="AB155" s="4" t="str">
        <f aca="false">IF(K155="","",ROUNDUP(MONTH(K155)/3,0))</f>
        <v/>
      </c>
    </row>
    <row r="156" customFormat="false" ht="15" hidden="false" customHeight="false" outlineLevel="0" collapsed="false">
      <c r="A156" s="4" t="n">
        <v>152</v>
      </c>
      <c r="B156" s="5"/>
      <c r="C156" s="6"/>
      <c r="D156" s="5"/>
      <c r="E156" s="5"/>
      <c r="F156" s="7"/>
      <c r="G156" s="5"/>
      <c r="H156" s="5"/>
      <c r="I156" s="5"/>
      <c r="J156" s="8"/>
      <c r="K156" s="9" t="str">
        <f aca="false">IF(F156="","",EDATE(F156,G156)-1)</f>
        <v/>
      </c>
      <c r="L156" s="9" t="str">
        <f aca="false">IF(F156="","",EDATE(EDATE(F156,G156),-H156)-1)</f>
        <v/>
      </c>
      <c r="M156" s="4" t="str">
        <f aca="true">IF(L156="","",L156-TODAY())</f>
        <v/>
      </c>
      <c r="N156" s="4" t="str">
        <f aca="false">IF(M156="","",IF(M156&lt;0,"Gemist / verlengd",IF(M156&lt;=30,"Actie",IF(M156&lt;=90,"Plannen","Op tijd"))))</f>
        <v/>
      </c>
      <c r="O156" s="5"/>
      <c r="P156" s="5"/>
      <c r="Q156" s="5"/>
      <c r="R156" s="5"/>
      <c r="S156" s="5"/>
      <c r="T156" s="5"/>
      <c r="U156" s="5"/>
      <c r="V156" s="5"/>
      <c r="W156" s="5"/>
      <c r="X156" s="7"/>
      <c r="Y156" s="5"/>
      <c r="Z156" s="5"/>
      <c r="AA156" s="6"/>
      <c r="AB156" s="4" t="str">
        <f aca="false">IF(K156="","",ROUNDUP(MONTH(K156)/3,0))</f>
        <v/>
      </c>
    </row>
    <row r="157" customFormat="false" ht="15" hidden="false" customHeight="false" outlineLevel="0" collapsed="false">
      <c r="A157" s="4" t="n">
        <v>153</v>
      </c>
      <c r="B157" s="5"/>
      <c r="C157" s="6"/>
      <c r="D157" s="5"/>
      <c r="E157" s="5"/>
      <c r="F157" s="7"/>
      <c r="G157" s="5"/>
      <c r="H157" s="5"/>
      <c r="I157" s="5"/>
      <c r="J157" s="8"/>
      <c r="K157" s="9" t="str">
        <f aca="false">IF(F157="","",EDATE(F157,G157)-1)</f>
        <v/>
      </c>
      <c r="L157" s="9" t="str">
        <f aca="false">IF(F157="","",EDATE(EDATE(F157,G157),-H157)-1)</f>
        <v/>
      </c>
      <c r="M157" s="4" t="str">
        <f aca="true">IF(L157="","",L157-TODAY())</f>
        <v/>
      </c>
      <c r="N157" s="4" t="str">
        <f aca="false">IF(M157="","",IF(M157&lt;0,"Gemist / verlengd",IF(M157&lt;=30,"Actie",IF(M157&lt;=90,"Plannen","Op tijd"))))</f>
        <v/>
      </c>
      <c r="O157" s="5"/>
      <c r="P157" s="5"/>
      <c r="Q157" s="5"/>
      <c r="R157" s="5"/>
      <c r="S157" s="5"/>
      <c r="T157" s="5"/>
      <c r="U157" s="5"/>
      <c r="V157" s="5"/>
      <c r="W157" s="5"/>
      <c r="X157" s="7"/>
      <c r="Y157" s="5"/>
      <c r="Z157" s="5"/>
      <c r="AA157" s="6"/>
      <c r="AB157" s="4" t="str">
        <f aca="false">IF(K157="","",ROUNDUP(MONTH(K157)/3,0))</f>
        <v/>
      </c>
    </row>
    <row r="158" customFormat="false" ht="15" hidden="false" customHeight="false" outlineLevel="0" collapsed="false">
      <c r="A158" s="4" t="n">
        <v>154</v>
      </c>
      <c r="B158" s="5"/>
      <c r="C158" s="6"/>
      <c r="D158" s="5"/>
      <c r="E158" s="5"/>
      <c r="F158" s="7"/>
      <c r="G158" s="5"/>
      <c r="H158" s="5"/>
      <c r="I158" s="5"/>
      <c r="J158" s="8"/>
      <c r="K158" s="9" t="str">
        <f aca="false">IF(F158="","",EDATE(F158,G158)-1)</f>
        <v/>
      </c>
      <c r="L158" s="9" t="str">
        <f aca="false">IF(F158="","",EDATE(EDATE(F158,G158),-H158)-1)</f>
        <v/>
      </c>
      <c r="M158" s="4" t="str">
        <f aca="true">IF(L158="","",L158-TODAY())</f>
        <v/>
      </c>
      <c r="N158" s="4" t="str">
        <f aca="false">IF(M158="","",IF(M158&lt;0,"Gemist / verlengd",IF(M158&lt;=30,"Actie",IF(M158&lt;=90,"Plannen","Op tijd"))))</f>
        <v/>
      </c>
      <c r="O158" s="5"/>
      <c r="P158" s="5"/>
      <c r="Q158" s="5"/>
      <c r="R158" s="5"/>
      <c r="S158" s="5"/>
      <c r="T158" s="5"/>
      <c r="U158" s="5"/>
      <c r="V158" s="5"/>
      <c r="W158" s="5"/>
      <c r="X158" s="7"/>
      <c r="Y158" s="5"/>
      <c r="Z158" s="5"/>
      <c r="AA158" s="6"/>
      <c r="AB158" s="4" t="str">
        <f aca="false">IF(K158="","",ROUNDUP(MONTH(K158)/3,0))</f>
        <v/>
      </c>
    </row>
    <row r="159" customFormat="false" ht="15" hidden="false" customHeight="false" outlineLevel="0" collapsed="false">
      <c r="A159" s="4" t="n">
        <v>155</v>
      </c>
      <c r="B159" s="5"/>
      <c r="C159" s="6"/>
      <c r="D159" s="5"/>
      <c r="E159" s="5"/>
      <c r="F159" s="7"/>
      <c r="G159" s="5"/>
      <c r="H159" s="5"/>
      <c r="I159" s="5"/>
      <c r="J159" s="8"/>
      <c r="K159" s="9" t="str">
        <f aca="false">IF(F159="","",EDATE(F159,G159)-1)</f>
        <v/>
      </c>
      <c r="L159" s="9" t="str">
        <f aca="false">IF(F159="","",EDATE(EDATE(F159,G159),-H159)-1)</f>
        <v/>
      </c>
      <c r="M159" s="4" t="str">
        <f aca="true">IF(L159="","",L159-TODAY())</f>
        <v/>
      </c>
      <c r="N159" s="4" t="str">
        <f aca="false">IF(M159="","",IF(M159&lt;0,"Gemist / verlengd",IF(M159&lt;=30,"Actie",IF(M159&lt;=90,"Plannen","Op tijd"))))</f>
        <v/>
      </c>
      <c r="O159" s="5"/>
      <c r="P159" s="5"/>
      <c r="Q159" s="5"/>
      <c r="R159" s="5"/>
      <c r="S159" s="5"/>
      <c r="T159" s="5"/>
      <c r="U159" s="5"/>
      <c r="V159" s="5"/>
      <c r="W159" s="5"/>
      <c r="X159" s="7"/>
      <c r="Y159" s="5"/>
      <c r="Z159" s="5"/>
      <c r="AA159" s="6"/>
      <c r="AB159" s="4" t="str">
        <f aca="false">IF(K159="","",ROUNDUP(MONTH(K159)/3,0))</f>
        <v/>
      </c>
    </row>
    <row r="160" customFormat="false" ht="15" hidden="false" customHeight="false" outlineLevel="0" collapsed="false">
      <c r="A160" s="4" t="n">
        <v>156</v>
      </c>
      <c r="B160" s="5"/>
      <c r="C160" s="6"/>
      <c r="D160" s="5"/>
      <c r="E160" s="5"/>
      <c r="F160" s="7"/>
      <c r="G160" s="5"/>
      <c r="H160" s="5"/>
      <c r="I160" s="5"/>
      <c r="J160" s="8"/>
      <c r="K160" s="9" t="str">
        <f aca="false">IF(F160="","",EDATE(F160,G160)-1)</f>
        <v/>
      </c>
      <c r="L160" s="9" t="str">
        <f aca="false">IF(F160="","",EDATE(EDATE(F160,G160),-H160)-1)</f>
        <v/>
      </c>
      <c r="M160" s="4" t="str">
        <f aca="true">IF(L160="","",L160-TODAY())</f>
        <v/>
      </c>
      <c r="N160" s="4" t="str">
        <f aca="false">IF(M160="","",IF(M160&lt;0,"Gemist / verlengd",IF(M160&lt;=30,"Actie",IF(M160&lt;=90,"Plannen","Op tijd"))))</f>
        <v/>
      </c>
      <c r="O160" s="5"/>
      <c r="P160" s="5"/>
      <c r="Q160" s="5"/>
      <c r="R160" s="5"/>
      <c r="S160" s="5"/>
      <c r="T160" s="5"/>
      <c r="U160" s="5"/>
      <c r="V160" s="5"/>
      <c r="W160" s="5"/>
      <c r="X160" s="7"/>
      <c r="Y160" s="5"/>
      <c r="Z160" s="5"/>
      <c r="AA160" s="6"/>
      <c r="AB160" s="4" t="str">
        <f aca="false">IF(K160="","",ROUNDUP(MONTH(K160)/3,0))</f>
        <v/>
      </c>
    </row>
    <row r="161" customFormat="false" ht="15" hidden="false" customHeight="false" outlineLevel="0" collapsed="false">
      <c r="A161" s="4" t="n">
        <v>157</v>
      </c>
      <c r="B161" s="5"/>
      <c r="C161" s="6"/>
      <c r="D161" s="5"/>
      <c r="E161" s="5"/>
      <c r="F161" s="7"/>
      <c r="G161" s="5"/>
      <c r="H161" s="5"/>
      <c r="I161" s="5"/>
      <c r="J161" s="8"/>
      <c r="K161" s="9" t="str">
        <f aca="false">IF(F161="","",EDATE(F161,G161)-1)</f>
        <v/>
      </c>
      <c r="L161" s="9" t="str">
        <f aca="false">IF(F161="","",EDATE(EDATE(F161,G161),-H161)-1)</f>
        <v/>
      </c>
      <c r="M161" s="4" t="str">
        <f aca="true">IF(L161="","",L161-TODAY())</f>
        <v/>
      </c>
      <c r="N161" s="4" t="str">
        <f aca="false">IF(M161="","",IF(M161&lt;0,"Gemist / verlengd",IF(M161&lt;=30,"Actie",IF(M161&lt;=90,"Plannen","Op tijd"))))</f>
        <v/>
      </c>
      <c r="O161" s="5"/>
      <c r="P161" s="5"/>
      <c r="Q161" s="5"/>
      <c r="R161" s="5"/>
      <c r="S161" s="5"/>
      <c r="T161" s="5"/>
      <c r="U161" s="5"/>
      <c r="V161" s="5"/>
      <c r="W161" s="5"/>
      <c r="X161" s="7"/>
      <c r="Y161" s="5"/>
      <c r="Z161" s="5"/>
      <c r="AA161" s="6"/>
      <c r="AB161" s="4" t="str">
        <f aca="false">IF(K161="","",ROUNDUP(MONTH(K161)/3,0))</f>
        <v/>
      </c>
    </row>
    <row r="162" customFormat="false" ht="15" hidden="false" customHeight="false" outlineLevel="0" collapsed="false">
      <c r="A162" s="4" t="n">
        <v>158</v>
      </c>
      <c r="B162" s="5"/>
      <c r="C162" s="6"/>
      <c r="D162" s="5"/>
      <c r="E162" s="5"/>
      <c r="F162" s="7"/>
      <c r="G162" s="5"/>
      <c r="H162" s="5"/>
      <c r="I162" s="5"/>
      <c r="J162" s="8"/>
      <c r="K162" s="9" t="str">
        <f aca="false">IF(F162="","",EDATE(F162,G162)-1)</f>
        <v/>
      </c>
      <c r="L162" s="9" t="str">
        <f aca="false">IF(F162="","",EDATE(EDATE(F162,G162),-H162)-1)</f>
        <v/>
      </c>
      <c r="M162" s="4" t="str">
        <f aca="true">IF(L162="","",L162-TODAY())</f>
        <v/>
      </c>
      <c r="N162" s="4" t="str">
        <f aca="false">IF(M162="","",IF(M162&lt;0,"Gemist / verlengd",IF(M162&lt;=30,"Actie",IF(M162&lt;=90,"Plannen","Op tijd"))))</f>
        <v/>
      </c>
      <c r="O162" s="5"/>
      <c r="P162" s="5"/>
      <c r="Q162" s="5"/>
      <c r="R162" s="5"/>
      <c r="S162" s="5"/>
      <c r="T162" s="5"/>
      <c r="U162" s="5"/>
      <c r="V162" s="5"/>
      <c r="W162" s="5"/>
      <c r="X162" s="7"/>
      <c r="Y162" s="5"/>
      <c r="Z162" s="5"/>
      <c r="AA162" s="6"/>
      <c r="AB162" s="4" t="str">
        <f aca="false">IF(K162="","",ROUNDUP(MONTH(K162)/3,0))</f>
        <v/>
      </c>
    </row>
    <row r="163" customFormat="false" ht="15" hidden="false" customHeight="false" outlineLevel="0" collapsed="false">
      <c r="A163" s="4" t="n">
        <v>159</v>
      </c>
      <c r="B163" s="5"/>
      <c r="C163" s="6"/>
      <c r="D163" s="5"/>
      <c r="E163" s="5"/>
      <c r="F163" s="7"/>
      <c r="G163" s="5"/>
      <c r="H163" s="5"/>
      <c r="I163" s="5"/>
      <c r="J163" s="8"/>
      <c r="K163" s="9" t="str">
        <f aca="false">IF(F163="","",EDATE(F163,G163)-1)</f>
        <v/>
      </c>
      <c r="L163" s="9" t="str">
        <f aca="false">IF(F163="","",EDATE(EDATE(F163,G163),-H163)-1)</f>
        <v/>
      </c>
      <c r="M163" s="4" t="str">
        <f aca="true">IF(L163="","",L163-TODAY())</f>
        <v/>
      </c>
      <c r="N163" s="4" t="str">
        <f aca="false">IF(M163="","",IF(M163&lt;0,"Gemist / verlengd",IF(M163&lt;=30,"Actie",IF(M163&lt;=90,"Plannen","Op tijd"))))</f>
        <v/>
      </c>
      <c r="O163" s="5"/>
      <c r="P163" s="5"/>
      <c r="Q163" s="5"/>
      <c r="R163" s="5"/>
      <c r="S163" s="5"/>
      <c r="T163" s="5"/>
      <c r="U163" s="5"/>
      <c r="V163" s="5"/>
      <c r="W163" s="5"/>
      <c r="X163" s="7"/>
      <c r="Y163" s="5"/>
      <c r="Z163" s="5"/>
      <c r="AA163" s="6"/>
      <c r="AB163" s="4" t="str">
        <f aca="false">IF(K163="","",ROUNDUP(MONTH(K163)/3,0))</f>
        <v/>
      </c>
    </row>
    <row r="164" customFormat="false" ht="15" hidden="false" customHeight="false" outlineLevel="0" collapsed="false">
      <c r="A164" s="4" t="n">
        <v>160</v>
      </c>
      <c r="B164" s="5"/>
      <c r="C164" s="6"/>
      <c r="D164" s="5"/>
      <c r="E164" s="5"/>
      <c r="F164" s="7"/>
      <c r="G164" s="5"/>
      <c r="H164" s="5"/>
      <c r="I164" s="5"/>
      <c r="J164" s="8"/>
      <c r="K164" s="9" t="str">
        <f aca="false">IF(F164="","",EDATE(F164,G164)-1)</f>
        <v/>
      </c>
      <c r="L164" s="9" t="str">
        <f aca="false">IF(F164="","",EDATE(EDATE(F164,G164),-H164)-1)</f>
        <v/>
      </c>
      <c r="M164" s="4" t="str">
        <f aca="true">IF(L164="","",L164-TODAY())</f>
        <v/>
      </c>
      <c r="N164" s="4" t="str">
        <f aca="false">IF(M164="","",IF(M164&lt;0,"Gemist / verlengd",IF(M164&lt;=30,"Actie",IF(M164&lt;=90,"Plannen","Op tijd"))))</f>
        <v/>
      </c>
      <c r="O164" s="5"/>
      <c r="P164" s="5"/>
      <c r="Q164" s="5"/>
      <c r="R164" s="5"/>
      <c r="S164" s="5"/>
      <c r="T164" s="5"/>
      <c r="U164" s="5"/>
      <c r="V164" s="5"/>
      <c r="W164" s="5"/>
      <c r="X164" s="7"/>
      <c r="Y164" s="5"/>
      <c r="Z164" s="5"/>
      <c r="AA164" s="6"/>
      <c r="AB164" s="4" t="str">
        <f aca="false">IF(K164="","",ROUNDUP(MONTH(K164)/3,0))</f>
        <v/>
      </c>
    </row>
    <row r="165" customFormat="false" ht="15" hidden="false" customHeight="false" outlineLevel="0" collapsed="false">
      <c r="A165" s="4" t="n">
        <v>161</v>
      </c>
      <c r="B165" s="5"/>
      <c r="C165" s="6"/>
      <c r="D165" s="5"/>
      <c r="E165" s="5"/>
      <c r="F165" s="7"/>
      <c r="G165" s="5"/>
      <c r="H165" s="5"/>
      <c r="I165" s="5"/>
      <c r="J165" s="8"/>
      <c r="K165" s="9" t="str">
        <f aca="false">IF(F165="","",EDATE(F165,G165)-1)</f>
        <v/>
      </c>
      <c r="L165" s="9" t="str">
        <f aca="false">IF(F165="","",EDATE(EDATE(F165,G165),-H165)-1)</f>
        <v/>
      </c>
      <c r="M165" s="4" t="str">
        <f aca="true">IF(L165="","",L165-TODAY())</f>
        <v/>
      </c>
      <c r="N165" s="4" t="str">
        <f aca="false">IF(M165="","",IF(M165&lt;0,"Gemist / verlengd",IF(M165&lt;=30,"Actie",IF(M165&lt;=90,"Plannen","Op tijd"))))</f>
        <v/>
      </c>
      <c r="O165" s="5"/>
      <c r="P165" s="5"/>
      <c r="Q165" s="5"/>
      <c r="R165" s="5"/>
      <c r="S165" s="5"/>
      <c r="T165" s="5"/>
      <c r="U165" s="5"/>
      <c r="V165" s="5"/>
      <c r="W165" s="5"/>
      <c r="X165" s="7"/>
      <c r="Y165" s="5"/>
      <c r="Z165" s="5"/>
      <c r="AA165" s="6"/>
      <c r="AB165" s="4" t="str">
        <f aca="false">IF(K165="","",ROUNDUP(MONTH(K165)/3,0))</f>
        <v/>
      </c>
    </row>
    <row r="166" customFormat="false" ht="15" hidden="false" customHeight="false" outlineLevel="0" collapsed="false">
      <c r="A166" s="4" t="n">
        <v>162</v>
      </c>
      <c r="B166" s="5"/>
      <c r="C166" s="6"/>
      <c r="D166" s="5"/>
      <c r="E166" s="5"/>
      <c r="F166" s="7"/>
      <c r="G166" s="5"/>
      <c r="H166" s="5"/>
      <c r="I166" s="5"/>
      <c r="J166" s="8"/>
      <c r="K166" s="9" t="str">
        <f aca="false">IF(F166="","",EDATE(F166,G166)-1)</f>
        <v/>
      </c>
      <c r="L166" s="9" t="str">
        <f aca="false">IF(F166="","",EDATE(EDATE(F166,G166),-H166)-1)</f>
        <v/>
      </c>
      <c r="M166" s="4" t="str">
        <f aca="true">IF(L166="","",L166-TODAY())</f>
        <v/>
      </c>
      <c r="N166" s="4" t="str">
        <f aca="false">IF(M166="","",IF(M166&lt;0,"Gemist / verlengd",IF(M166&lt;=30,"Actie",IF(M166&lt;=90,"Plannen","Op tijd"))))</f>
        <v/>
      </c>
      <c r="O166" s="5"/>
      <c r="P166" s="5"/>
      <c r="Q166" s="5"/>
      <c r="R166" s="5"/>
      <c r="S166" s="5"/>
      <c r="T166" s="5"/>
      <c r="U166" s="5"/>
      <c r="V166" s="5"/>
      <c r="W166" s="5"/>
      <c r="X166" s="7"/>
      <c r="Y166" s="5"/>
      <c r="Z166" s="5"/>
      <c r="AA166" s="6"/>
      <c r="AB166" s="4" t="str">
        <f aca="false">IF(K166="","",ROUNDUP(MONTH(K166)/3,0))</f>
        <v/>
      </c>
    </row>
    <row r="167" customFormat="false" ht="15" hidden="false" customHeight="false" outlineLevel="0" collapsed="false">
      <c r="A167" s="4" t="n">
        <v>163</v>
      </c>
      <c r="B167" s="5"/>
      <c r="C167" s="6"/>
      <c r="D167" s="5"/>
      <c r="E167" s="5"/>
      <c r="F167" s="7"/>
      <c r="G167" s="5"/>
      <c r="H167" s="5"/>
      <c r="I167" s="5"/>
      <c r="J167" s="8"/>
      <c r="K167" s="9" t="str">
        <f aca="false">IF(F167="","",EDATE(F167,G167)-1)</f>
        <v/>
      </c>
      <c r="L167" s="9" t="str">
        <f aca="false">IF(F167="","",EDATE(EDATE(F167,G167),-H167)-1)</f>
        <v/>
      </c>
      <c r="M167" s="4" t="str">
        <f aca="true">IF(L167="","",L167-TODAY())</f>
        <v/>
      </c>
      <c r="N167" s="4" t="str">
        <f aca="false">IF(M167="","",IF(M167&lt;0,"Gemist / verlengd",IF(M167&lt;=30,"Actie",IF(M167&lt;=90,"Plannen","Op tijd"))))</f>
        <v/>
      </c>
      <c r="O167" s="5"/>
      <c r="P167" s="5"/>
      <c r="Q167" s="5"/>
      <c r="R167" s="5"/>
      <c r="S167" s="5"/>
      <c r="T167" s="5"/>
      <c r="U167" s="5"/>
      <c r="V167" s="5"/>
      <c r="W167" s="5"/>
      <c r="X167" s="7"/>
      <c r="Y167" s="5"/>
      <c r="Z167" s="5"/>
      <c r="AA167" s="6"/>
      <c r="AB167" s="4" t="str">
        <f aca="false">IF(K167="","",ROUNDUP(MONTH(K167)/3,0))</f>
        <v/>
      </c>
    </row>
    <row r="168" customFormat="false" ht="15" hidden="false" customHeight="false" outlineLevel="0" collapsed="false">
      <c r="A168" s="4" t="n">
        <v>164</v>
      </c>
      <c r="B168" s="5"/>
      <c r="C168" s="6"/>
      <c r="D168" s="5"/>
      <c r="E168" s="5"/>
      <c r="F168" s="7"/>
      <c r="G168" s="5"/>
      <c r="H168" s="5"/>
      <c r="I168" s="5"/>
      <c r="J168" s="8"/>
      <c r="K168" s="9" t="str">
        <f aca="false">IF(F168="","",EDATE(F168,G168)-1)</f>
        <v/>
      </c>
      <c r="L168" s="9" t="str">
        <f aca="false">IF(F168="","",EDATE(EDATE(F168,G168),-H168)-1)</f>
        <v/>
      </c>
      <c r="M168" s="4" t="str">
        <f aca="true">IF(L168="","",L168-TODAY())</f>
        <v/>
      </c>
      <c r="N168" s="4" t="str">
        <f aca="false">IF(M168="","",IF(M168&lt;0,"Gemist / verlengd",IF(M168&lt;=30,"Actie",IF(M168&lt;=90,"Plannen","Op tijd"))))</f>
        <v/>
      </c>
      <c r="O168" s="5"/>
      <c r="P168" s="5"/>
      <c r="Q168" s="5"/>
      <c r="R168" s="5"/>
      <c r="S168" s="5"/>
      <c r="T168" s="5"/>
      <c r="U168" s="5"/>
      <c r="V168" s="5"/>
      <c r="W168" s="5"/>
      <c r="X168" s="7"/>
      <c r="Y168" s="5"/>
      <c r="Z168" s="5"/>
      <c r="AA168" s="6"/>
      <c r="AB168" s="4" t="str">
        <f aca="false">IF(K168="","",ROUNDUP(MONTH(K168)/3,0))</f>
        <v/>
      </c>
    </row>
    <row r="169" customFormat="false" ht="15" hidden="false" customHeight="false" outlineLevel="0" collapsed="false">
      <c r="A169" s="4" t="n">
        <v>165</v>
      </c>
      <c r="B169" s="5"/>
      <c r="C169" s="6"/>
      <c r="D169" s="5"/>
      <c r="E169" s="5"/>
      <c r="F169" s="7"/>
      <c r="G169" s="5"/>
      <c r="H169" s="5"/>
      <c r="I169" s="5"/>
      <c r="J169" s="8"/>
      <c r="K169" s="9" t="str">
        <f aca="false">IF(F169="","",EDATE(F169,G169)-1)</f>
        <v/>
      </c>
      <c r="L169" s="9" t="str">
        <f aca="false">IF(F169="","",EDATE(EDATE(F169,G169),-H169)-1)</f>
        <v/>
      </c>
      <c r="M169" s="4" t="str">
        <f aca="true">IF(L169="","",L169-TODAY())</f>
        <v/>
      </c>
      <c r="N169" s="4" t="str">
        <f aca="false">IF(M169="","",IF(M169&lt;0,"Gemist / verlengd",IF(M169&lt;=30,"Actie",IF(M169&lt;=90,"Plannen","Op tijd"))))</f>
        <v/>
      </c>
      <c r="O169" s="5"/>
      <c r="P169" s="5"/>
      <c r="Q169" s="5"/>
      <c r="R169" s="5"/>
      <c r="S169" s="5"/>
      <c r="T169" s="5"/>
      <c r="U169" s="5"/>
      <c r="V169" s="5"/>
      <c r="W169" s="5"/>
      <c r="X169" s="7"/>
      <c r="Y169" s="5"/>
      <c r="Z169" s="5"/>
      <c r="AA169" s="6"/>
      <c r="AB169" s="4" t="str">
        <f aca="false">IF(K169="","",ROUNDUP(MONTH(K169)/3,0))</f>
        <v/>
      </c>
    </row>
    <row r="170" customFormat="false" ht="15" hidden="false" customHeight="false" outlineLevel="0" collapsed="false">
      <c r="A170" s="4" t="n">
        <v>166</v>
      </c>
      <c r="B170" s="5"/>
      <c r="C170" s="6"/>
      <c r="D170" s="5"/>
      <c r="E170" s="5"/>
      <c r="F170" s="7"/>
      <c r="G170" s="5"/>
      <c r="H170" s="5"/>
      <c r="I170" s="5"/>
      <c r="J170" s="8"/>
      <c r="K170" s="9" t="str">
        <f aca="false">IF(F170="","",EDATE(F170,G170)-1)</f>
        <v/>
      </c>
      <c r="L170" s="9" t="str">
        <f aca="false">IF(F170="","",EDATE(EDATE(F170,G170),-H170)-1)</f>
        <v/>
      </c>
      <c r="M170" s="4" t="str">
        <f aca="true">IF(L170="","",L170-TODAY())</f>
        <v/>
      </c>
      <c r="N170" s="4" t="str">
        <f aca="false">IF(M170="","",IF(M170&lt;0,"Gemist / verlengd",IF(M170&lt;=30,"Actie",IF(M170&lt;=90,"Plannen","Op tijd"))))</f>
        <v/>
      </c>
      <c r="O170" s="5"/>
      <c r="P170" s="5"/>
      <c r="Q170" s="5"/>
      <c r="R170" s="5"/>
      <c r="S170" s="5"/>
      <c r="T170" s="5"/>
      <c r="U170" s="5"/>
      <c r="V170" s="5"/>
      <c r="W170" s="5"/>
      <c r="X170" s="7"/>
      <c r="Y170" s="5"/>
      <c r="Z170" s="5"/>
      <c r="AA170" s="6"/>
      <c r="AB170" s="4" t="str">
        <f aca="false">IF(K170="","",ROUNDUP(MONTH(K170)/3,0))</f>
        <v/>
      </c>
    </row>
    <row r="171" customFormat="false" ht="15" hidden="false" customHeight="false" outlineLevel="0" collapsed="false">
      <c r="A171" s="4" t="n">
        <v>167</v>
      </c>
      <c r="B171" s="5"/>
      <c r="C171" s="6"/>
      <c r="D171" s="5"/>
      <c r="E171" s="5"/>
      <c r="F171" s="7"/>
      <c r="G171" s="5"/>
      <c r="H171" s="5"/>
      <c r="I171" s="5"/>
      <c r="J171" s="8"/>
      <c r="K171" s="9" t="str">
        <f aca="false">IF(F171="","",EDATE(F171,G171)-1)</f>
        <v/>
      </c>
      <c r="L171" s="9" t="str">
        <f aca="false">IF(F171="","",EDATE(EDATE(F171,G171),-H171)-1)</f>
        <v/>
      </c>
      <c r="M171" s="4" t="str">
        <f aca="true">IF(L171="","",L171-TODAY())</f>
        <v/>
      </c>
      <c r="N171" s="4" t="str">
        <f aca="false">IF(M171="","",IF(M171&lt;0,"Gemist / verlengd",IF(M171&lt;=30,"Actie",IF(M171&lt;=90,"Plannen","Op tijd"))))</f>
        <v/>
      </c>
      <c r="O171" s="5"/>
      <c r="P171" s="5"/>
      <c r="Q171" s="5"/>
      <c r="R171" s="5"/>
      <c r="S171" s="5"/>
      <c r="T171" s="5"/>
      <c r="U171" s="5"/>
      <c r="V171" s="5"/>
      <c r="W171" s="5"/>
      <c r="X171" s="7"/>
      <c r="Y171" s="5"/>
      <c r="Z171" s="5"/>
      <c r="AA171" s="6"/>
      <c r="AB171" s="4" t="str">
        <f aca="false">IF(K171="","",ROUNDUP(MONTH(K171)/3,0))</f>
        <v/>
      </c>
    </row>
    <row r="172" customFormat="false" ht="15" hidden="false" customHeight="false" outlineLevel="0" collapsed="false">
      <c r="A172" s="4" t="n">
        <v>168</v>
      </c>
      <c r="B172" s="5"/>
      <c r="C172" s="6"/>
      <c r="D172" s="5"/>
      <c r="E172" s="5"/>
      <c r="F172" s="7"/>
      <c r="G172" s="5"/>
      <c r="H172" s="5"/>
      <c r="I172" s="5"/>
      <c r="J172" s="8"/>
      <c r="K172" s="9" t="str">
        <f aca="false">IF(F172="","",EDATE(F172,G172)-1)</f>
        <v/>
      </c>
      <c r="L172" s="9" t="str">
        <f aca="false">IF(F172="","",EDATE(EDATE(F172,G172),-H172)-1)</f>
        <v/>
      </c>
      <c r="M172" s="4" t="str">
        <f aca="true">IF(L172="","",L172-TODAY())</f>
        <v/>
      </c>
      <c r="N172" s="4" t="str">
        <f aca="false">IF(M172="","",IF(M172&lt;0,"Gemist / verlengd",IF(M172&lt;=30,"Actie",IF(M172&lt;=90,"Plannen","Op tijd"))))</f>
        <v/>
      </c>
      <c r="O172" s="5"/>
      <c r="P172" s="5"/>
      <c r="Q172" s="5"/>
      <c r="R172" s="5"/>
      <c r="S172" s="5"/>
      <c r="T172" s="5"/>
      <c r="U172" s="5"/>
      <c r="V172" s="5"/>
      <c r="W172" s="5"/>
      <c r="X172" s="7"/>
      <c r="Y172" s="5"/>
      <c r="Z172" s="5"/>
      <c r="AA172" s="6"/>
      <c r="AB172" s="4" t="str">
        <f aca="false">IF(K172="","",ROUNDUP(MONTH(K172)/3,0))</f>
        <v/>
      </c>
    </row>
    <row r="173" customFormat="false" ht="15" hidden="false" customHeight="false" outlineLevel="0" collapsed="false">
      <c r="A173" s="4" t="n">
        <v>169</v>
      </c>
      <c r="B173" s="5"/>
      <c r="C173" s="6"/>
      <c r="D173" s="5"/>
      <c r="E173" s="5"/>
      <c r="F173" s="7"/>
      <c r="G173" s="5"/>
      <c r="H173" s="5"/>
      <c r="I173" s="5"/>
      <c r="J173" s="8"/>
      <c r="K173" s="9" t="str">
        <f aca="false">IF(F173="","",EDATE(F173,G173)-1)</f>
        <v/>
      </c>
      <c r="L173" s="9" t="str">
        <f aca="false">IF(F173="","",EDATE(EDATE(F173,G173),-H173)-1)</f>
        <v/>
      </c>
      <c r="M173" s="4" t="str">
        <f aca="true">IF(L173="","",L173-TODAY())</f>
        <v/>
      </c>
      <c r="N173" s="4" t="str">
        <f aca="false">IF(M173="","",IF(M173&lt;0,"Gemist / verlengd",IF(M173&lt;=30,"Actie",IF(M173&lt;=90,"Plannen","Op tijd"))))</f>
        <v/>
      </c>
      <c r="O173" s="5"/>
      <c r="P173" s="5"/>
      <c r="Q173" s="5"/>
      <c r="R173" s="5"/>
      <c r="S173" s="5"/>
      <c r="T173" s="5"/>
      <c r="U173" s="5"/>
      <c r="V173" s="5"/>
      <c r="W173" s="5"/>
      <c r="X173" s="7"/>
      <c r="Y173" s="5"/>
      <c r="Z173" s="5"/>
      <c r="AA173" s="6"/>
      <c r="AB173" s="4" t="str">
        <f aca="false">IF(K173="","",ROUNDUP(MONTH(K173)/3,0))</f>
        <v/>
      </c>
    </row>
    <row r="174" customFormat="false" ht="15" hidden="false" customHeight="false" outlineLevel="0" collapsed="false">
      <c r="A174" s="4" t="n">
        <v>170</v>
      </c>
      <c r="B174" s="5"/>
      <c r="C174" s="6"/>
      <c r="D174" s="5"/>
      <c r="E174" s="5"/>
      <c r="F174" s="7"/>
      <c r="G174" s="5"/>
      <c r="H174" s="5"/>
      <c r="I174" s="5"/>
      <c r="J174" s="8"/>
      <c r="K174" s="9" t="str">
        <f aca="false">IF(F174="","",EDATE(F174,G174)-1)</f>
        <v/>
      </c>
      <c r="L174" s="9" t="str">
        <f aca="false">IF(F174="","",EDATE(EDATE(F174,G174),-H174)-1)</f>
        <v/>
      </c>
      <c r="M174" s="4" t="str">
        <f aca="true">IF(L174="","",L174-TODAY())</f>
        <v/>
      </c>
      <c r="N174" s="4" t="str">
        <f aca="false">IF(M174="","",IF(M174&lt;0,"Gemist / verlengd",IF(M174&lt;=30,"Actie",IF(M174&lt;=90,"Plannen","Op tijd"))))</f>
        <v/>
      </c>
      <c r="O174" s="5"/>
      <c r="P174" s="5"/>
      <c r="Q174" s="5"/>
      <c r="R174" s="5"/>
      <c r="S174" s="5"/>
      <c r="T174" s="5"/>
      <c r="U174" s="5"/>
      <c r="V174" s="5"/>
      <c r="W174" s="5"/>
      <c r="X174" s="7"/>
      <c r="Y174" s="5"/>
      <c r="Z174" s="5"/>
      <c r="AA174" s="6"/>
      <c r="AB174" s="4" t="str">
        <f aca="false">IF(K174="","",ROUNDUP(MONTH(K174)/3,0))</f>
        <v/>
      </c>
    </row>
    <row r="175" customFormat="false" ht="15" hidden="false" customHeight="false" outlineLevel="0" collapsed="false">
      <c r="A175" s="4" t="n">
        <v>171</v>
      </c>
      <c r="B175" s="5"/>
      <c r="C175" s="6"/>
      <c r="D175" s="5"/>
      <c r="E175" s="5"/>
      <c r="F175" s="7"/>
      <c r="G175" s="5"/>
      <c r="H175" s="5"/>
      <c r="I175" s="5"/>
      <c r="J175" s="8"/>
      <c r="K175" s="9" t="str">
        <f aca="false">IF(F175="","",EDATE(F175,G175)-1)</f>
        <v/>
      </c>
      <c r="L175" s="9" t="str">
        <f aca="false">IF(F175="","",EDATE(EDATE(F175,G175),-H175)-1)</f>
        <v/>
      </c>
      <c r="M175" s="4" t="str">
        <f aca="true">IF(L175="","",L175-TODAY())</f>
        <v/>
      </c>
      <c r="N175" s="4" t="str">
        <f aca="false">IF(M175="","",IF(M175&lt;0,"Gemist / verlengd",IF(M175&lt;=30,"Actie",IF(M175&lt;=90,"Plannen","Op tijd"))))</f>
        <v/>
      </c>
      <c r="O175" s="5"/>
      <c r="P175" s="5"/>
      <c r="Q175" s="5"/>
      <c r="R175" s="5"/>
      <c r="S175" s="5"/>
      <c r="T175" s="5"/>
      <c r="U175" s="5"/>
      <c r="V175" s="5"/>
      <c r="W175" s="5"/>
      <c r="X175" s="7"/>
      <c r="Y175" s="5"/>
      <c r="Z175" s="5"/>
      <c r="AA175" s="6"/>
      <c r="AB175" s="4" t="str">
        <f aca="false">IF(K175="","",ROUNDUP(MONTH(K175)/3,0))</f>
        <v/>
      </c>
    </row>
    <row r="176" customFormat="false" ht="15" hidden="false" customHeight="false" outlineLevel="0" collapsed="false">
      <c r="A176" s="4" t="n">
        <v>172</v>
      </c>
      <c r="B176" s="5"/>
      <c r="C176" s="6"/>
      <c r="D176" s="5"/>
      <c r="E176" s="5"/>
      <c r="F176" s="7"/>
      <c r="G176" s="5"/>
      <c r="H176" s="5"/>
      <c r="I176" s="5"/>
      <c r="J176" s="8"/>
      <c r="K176" s="9" t="str">
        <f aca="false">IF(F176="","",EDATE(F176,G176)-1)</f>
        <v/>
      </c>
      <c r="L176" s="9" t="str">
        <f aca="false">IF(F176="","",EDATE(EDATE(F176,G176),-H176)-1)</f>
        <v/>
      </c>
      <c r="M176" s="4" t="str">
        <f aca="true">IF(L176="","",L176-TODAY())</f>
        <v/>
      </c>
      <c r="N176" s="4" t="str">
        <f aca="false">IF(M176="","",IF(M176&lt;0,"Gemist / verlengd",IF(M176&lt;=30,"Actie",IF(M176&lt;=90,"Plannen","Op tijd"))))</f>
        <v/>
      </c>
      <c r="O176" s="5"/>
      <c r="P176" s="5"/>
      <c r="Q176" s="5"/>
      <c r="R176" s="5"/>
      <c r="S176" s="5"/>
      <c r="T176" s="5"/>
      <c r="U176" s="5"/>
      <c r="V176" s="5"/>
      <c r="W176" s="5"/>
      <c r="X176" s="7"/>
      <c r="Y176" s="5"/>
      <c r="Z176" s="5"/>
      <c r="AA176" s="6"/>
      <c r="AB176" s="4" t="str">
        <f aca="false">IF(K176="","",ROUNDUP(MONTH(K176)/3,0))</f>
        <v/>
      </c>
    </row>
    <row r="177" customFormat="false" ht="15" hidden="false" customHeight="false" outlineLevel="0" collapsed="false">
      <c r="A177" s="4" t="n">
        <v>173</v>
      </c>
      <c r="B177" s="5"/>
      <c r="C177" s="6"/>
      <c r="D177" s="5"/>
      <c r="E177" s="5"/>
      <c r="F177" s="7"/>
      <c r="G177" s="5"/>
      <c r="H177" s="5"/>
      <c r="I177" s="5"/>
      <c r="J177" s="8"/>
      <c r="K177" s="9" t="str">
        <f aca="false">IF(F177="","",EDATE(F177,G177)-1)</f>
        <v/>
      </c>
      <c r="L177" s="9" t="str">
        <f aca="false">IF(F177="","",EDATE(EDATE(F177,G177),-H177)-1)</f>
        <v/>
      </c>
      <c r="M177" s="4" t="str">
        <f aca="true">IF(L177="","",L177-TODAY())</f>
        <v/>
      </c>
      <c r="N177" s="4" t="str">
        <f aca="false">IF(M177="","",IF(M177&lt;0,"Gemist / verlengd",IF(M177&lt;=30,"Actie",IF(M177&lt;=90,"Plannen","Op tijd"))))</f>
        <v/>
      </c>
      <c r="O177" s="5"/>
      <c r="P177" s="5"/>
      <c r="Q177" s="5"/>
      <c r="R177" s="5"/>
      <c r="S177" s="5"/>
      <c r="T177" s="5"/>
      <c r="U177" s="5"/>
      <c r="V177" s="5"/>
      <c r="W177" s="5"/>
      <c r="X177" s="7"/>
      <c r="Y177" s="5"/>
      <c r="Z177" s="5"/>
      <c r="AA177" s="6"/>
      <c r="AB177" s="4" t="str">
        <f aca="false">IF(K177="","",ROUNDUP(MONTH(K177)/3,0))</f>
        <v/>
      </c>
    </row>
    <row r="178" customFormat="false" ht="15" hidden="false" customHeight="false" outlineLevel="0" collapsed="false">
      <c r="A178" s="4" t="n">
        <v>174</v>
      </c>
      <c r="B178" s="5"/>
      <c r="C178" s="6"/>
      <c r="D178" s="5"/>
      <c r="E178" s="5"/>
      <c r="F178" s="7"/>
      <c r="G178" s="5"/>
      <c r="H178" s="5"/>
      <c r="I178" s="5"/>
      <c r="J178" s="8"/>
      <c r="K178" s="9" t="str">
        <f aca="false">IF(F178="","",EDATE(F178,G178)-1)</f>
        <v/>
      </c>
      <c r="L178" s="9" t="str">
        <f aca="false">IF(F178="","",EDATE(EDATE(F178,G178),-H178)-1)</f>
        <v/>
      </c>
      <c r="M178" s="4" t="str">
        <f aca="true">IF(L178="","",L178-TODAY())</f>
        <v/>
      </c>
      <c r="N178" s="4" t="str">
        <f aca="false">IF(M178="","",IF(M178&lt;0,"Gemist / verlengd",IF(M178&lt;=30,"Actie",IF(M178&lt;=90,"Plannen","Op tijd"))))</f>
        <v/>
      </c>
      <c r="O178" s="5"/>
      <c r="P178" s="5"/>
      <c r="Q178" s="5"/>
      <c r="R178" s="5"/>
      <c r="S178" s="5"/>
      <c r="T178" s="5"/>
      <c r="U178" s="5"/>
      <c r="V178" s="5"/>
      <c r="W178" s="5"/>
      <c r="X178" s="7"/>
      <c r="Y178" s="5"/>
      <c r="Z178" s="5"/>
      <c r="AA178" s="6"/>
      <c r="AB178" s="4" t="str">
        <f aca="false">IF(K178="","",ROUNDUP(MONTH(K178)/3,0))</f>
        <v/>
      </c>
    </row>
    <row r="179" customFormat="false" ht="15" hidden="false" customHeight="false" outlineLevel="0" collapsed="false">
      <c r="A179" s="4" t="n">
        <v>175</v>
      </c>
      <c r="B179" s="5"/>
      <c r="C179" s="6"/>
      <c r="D179" s="5"/>
      <c r="E179" s="5"/>
      <c r="F179" s="7"/>
      <c r="G179" s="5"/>
      <c r="H179" s="5"/>
      <c r="I179" s="5"/>
      <c r="J179" s="8"/>
      <c r="K179" s="9" t="str">
        <f aca="false">IF(F179="","",EDATE(F179,G179)-1)</f>
        <v/>
      </c>
      <c r="L179" s="9" t="str">
        <f aca="false">IF(F179="","",EDATE(EDATE(F179,G179),-H179)-1)</f>
        <v/>
      </c>
      <c r="M179" s="4" t="str">
        <f aca="true">IF(L179="","",L179-TODAY())</f>
        <v/>
      </c>
      <c r="N179" s="4" t="str">
        <f aca="false">IF(M179="","",IF(M179&lt;0,"Gemist / verlengd",IF(M179&lt;=30,"Actie",IF(M179&lt;=90,"Plannen","Op tijd"))))</f>
        <v/>
      </c>
      <c r="O179" s="5"/>
      <c r="P179" s="5"/>
      <c r="Q179" s="5"/>
      <c r="R179" s="5"/>
      <c r="S179" s="5"/>
      <c r="T179" s="5"/>
      <c r="U179" s="5"/>
      <c r="V179" s="5"/>
      <c r="W179" s="5"/>
      <c r="X179" s="7"/>
      <c r="Y179" s="5"/>
      <c r="Z179" s="5"/>
      <c r="AA179" s="6"/>
      <c r="AB179" s="4" t="str">
        <f aca="false">IF(K179="","",ROUNDUP(MONTH(K179)/3,0))</f>
        <v/>
      </c>
    </row>
    <row r="180" customFormat="false" ht="15" hidden="false" customHeight="false" outlineLevel="0" collapsed="false">
      <c r="A180" s="4" t="n">
        <v>176</v>
      </c>
      <c r="B180" s="5"/>
      <c r="C180" s="6"/>
      <c r="D180" s="5"/>
      <c r="E180" s="5"/>
      <c r="F180" s="7"/>
      <c r="G180" s="5"/>
      <c r="H180" s="5"/>
      <c r="I180" s="5"/>
      <c r="J180" s="8"/>
      <c r="K180" s="9" t="str">
        <f aca="false">IF(F180="","",EDATE(F180,G180)-1)</f>
        <v/>
      </c>
      <c r="L180" s="9" t="str">
        <f aca="false">IF(F180="","",EDATE(EDATE(F180,G180),-H180)-1)</f>
        <v/>
      </c>
      <c r="M180" s="4" t="str">
        <f aca="true">IF(L180="","",L180-TODAY())</f>
        <v/>
      </c>
      <c r="N180" s="4" t="str">
        <f aca="false">IF(M180="","",IF(M180&lt;0,"Gemist / verlengd",IF(M180&lt;=30,"Actie",IF(M180&lt;=90,"Plannen","Op tijd"))))</f>
        <v/>
      </c>
      <c r="O180" s="5"/>
      <c r="P180" s="5"/>
      <c r="Q180" s="5"/>
      <c r="R180" s="5"/>
      <c r="S180" s="5"/>
      <c r="T180" s="5"/>
      <c r="U180" s="5"/>
      <c r="V180" s="5"/>
      <c r="W180" s="5"/>
      <c r="X180" s="7"/>
      <c r="Y180" s="5"/>
      <c r="Z180" s="5"/>
      <c r="AA180" s="6"/>
      <c r="AB180" s="4" t="str">
        <f aca="false">IF(K180="","",ROUNDUP(MONTH(K180)/3,0))</f>
        <v/>
      </c>
    </row>
    <row r="181" customFormat="false" ht="15" hidden="false" customHeight="false" outlineLevel="0" collapsed="false">
      <c r="A181" s="4" t="n">
        <v>177</v>
      </c>
      <c r="B181" s="5"/>
      <c r="C181" s="6"/>
      <c r="D181" s="5"/>
      <c r="E181" s="5"/>
      <c r="F181" s="7"/>
      <c r="G181" s="5"/>
      <c r="H181" s="5"/>
      <c r="I181" s="5"/>
      <c r="J181" s="8"/>
      <c r="K181" s="9" t="str">
        <f aca="false">IF(F181="","",EDATE(F181,G181)-1)</f>
        <v/>
      </c>
      <c r="L181" s="9" t="str">
        <f aca="false">IF(F181="","",EDATE(EDATE(F181,G181),-H181)-1)</f>
        <v/>
      </c>
      <c r="M181" s="4" t="str">
        <f aca="true">IF(L181="","",L181-TODAY())</f>
        <v/>
      </c>
      <c r="N181" s="4" t="str">
        <f aca="false">IF(M181="","",IF(M181&lt;0,"Gemist / verlengd",IF(M181&lt;=30,"Actie",IF(M181&lt;=90,"Plannen","Op tijd"))))</f>
        <v/>
      </c>
      <c r="O181" s="5"/>
      <c r="P181" s="5"/>
      <c r="Q181" s="5"/>
      <c r="R181" s="5"/>
      <c r="S181" s="5"/>
      <c r="T181" s="5"/>
      <c r="U181" s="5"/>
      <c r="V181" s="5"/>
      <c r="W181" s="5"/>
      <c r="X181" s="7"/>
      <c r="Y181" s="5"/>
      <c r="Z181" s="5"/>
      <c r="AA181" s="6"/>
      <c r="AB181" s="4" t="str">
        <f aca="false">IF(K181="","",ROUNDUP(MONTH(K181)/3,0))</f>
        <v/>
      </c>
    </row>
    <row r="182" customFormat="false" ht="15" hidden="false" customHeight="false" outlineLevel="0" collapsed="false">
      <c r="A182" s="4" t="n">
        <v>178</v>
      </c>
      <c r="B182" s="5"/>
      <c r="C182" s="6"/>
      <c r="D182" s="5"/>
      <c r="E182" s="5"/>
      <c r="F182" s="7"/>
      <c r="G182" s="5"/>
      <c r="H182" s="5"/>
      <c r="I182" s="5"/>
      <c r="J182" s="8"/>
      <c r="K182" s="9" t="str">
        <f aca="false">IF(F182="","",EDATE(F182,G182)-1)</f>
        <v/>
      </c>
      <c r="L182" s="9" t="str">
        <f aca="false">IF(F182="","",EDATE(EDATE(F182,G182),-H182)-1)</f>
        <v/>
      </c>
      <c r="M182" s="4" t="str">
        <f aca="true">IF(L182="","",L182-TODAY())</f>
        <v/>
      </c>
      <c r="N182" s="4" t="str">
        <f aca="false">IF(M182="","",IF(M182&lt;0,"Gemist / verlengd",IF(M182&lt;=30,"Actie",IF(M182&lt;=90,"Plannen","Op tijd"))))</f>
        <v/>
      </c>
      <c r="O182" s="5"/>
      <c r="P182" s="5"/>
      <c r="Q182" s="5"/>
      <c r="R182" s="5"/>
      <c r="S182" s="5"/>
      <c r="T182" s="5"/>
      <c r="U182" s="5"/>
      <c r="V182" s="5"/>
      <c r="W182" s="5"/>
      <c r="X182" s="7"/>
      <c r="Y182" s="5"/>
      <c r="Z182" s="5"/>
      <c r="AA182" s="6"/>
      <c r="AB182" s="4" t="str">
        <f aca="false">IF(K182="","",ROUNDUP(MONTH(K182)/3,0))</f>
        <v/>
      </c>
    </row>
    <row r="183" customFormat="false" ht="15" hidden="false" customHeight="false" outlineLevel="0" collapsed="false">
      <c r="A183" s="4" t="n">
        <v>179</v>
      </c>
      <c r="B183" s="5"/>
      <c r="C183" s="6"/>
      <c r="D183" s="5"/>
      <c r="E183" s="5"/>
      <c r="F183" s="7"/>
      <c r="G183" s="5"/>
      <c r="H183" s="5"/>
      <c r="I183" s="5"/>
      <c r="J183" s="8"/>
      <c r="K183" s="9" t="str">
        <f aca="false">IF(F183="","",EDATE(F183,G183)-1)</f>
        <v/>
      </c>
      <c r="L183" s="9" t="str">
        <f aca="false">IF(F183="","",EDATE(EDATE(F183,G183),-H183)-1)</f>
        <v/>
      </c>
      <c r="M183" s="4" t="str">
        <f aca="true">IF(L183="","",L183-TODAY())</f>
        <v/>
      </c>
      <c r="N183" s="4" t="str">
        <f aca="false">IF(M183="","",IF(M183&lt;0,"Gemist / verlengd",IF(M183&lt;=30,"Actie",IF(M183&lt;=90,"Plannen","Op tijd"))))</f>
        <v/>
      </c>
      <c r="O183" s="5"/>
      <c r="P183" s="5"/>
      <c r="Q183" s="5"/>
      <c r="R183" s="5"/>
      <c r="S183" s="5"/>
      <c r="T183" s="5"/>
      <c r="U183" s="5"/>
      <c r="V183" s="5"/>
      <c r="W183" s="5"/>
      <c r="X183" s="7"/>
      <c r="Y183" s="5"/>
      <c r="Z183" s="5"/>
      <c r="AA183" s="6"/>
      <c r="AB183" s="4" t="str">
        <f aca="false">IF(K183="","",ROUNDUP(MONTH(K183)/3,0))</f>
        <v/>
      </c>
    </row>
    <row r="184" customFormat="false" ht="15" hidden="false" customHeight="false" outlineLevel="0" collapsed="false">
      <c r="A184" s="4" t="n">
        <v>180</v>
      </c>
      <c r="B184" s="5"/>
      <c r="C184" s="6"/>
      <c r="D184" s="5"/>
      <c r="E184" s="5"/>
      <c r="F184" s="7"/>
      <c r="G184" s="5"/>
      <c r="H184" s="5"/>
      <c r="I184" s="5"/>
      <c r="J184" s="8"/>
      <c r="K184" s="9" t="str">
        <f aca="false">IF(F184="","",EDATE(F184,G184)-1)</f>
        <v/>
      </c>
      <c r="L184" s="9" t="str">
        <f aca="false">IF(F184="","",EDATE(EDATE(F184,G184),-H184)-1)</f>
        <v/>
      </c>
      <c r="M184" s="4" t="str">
        <f aca="true">IF(L184="","",L184-TODAY())</f>
        <v/>
      </c>
      <c r="N184" s="4" t="str">
        <f aca="false">IF(M184="","",IF(M184&lt;0,"Gemist / verlengd",IF(M184&lt;=30,"Actie",IF(M184&lt;=90,"Plannen","Op tijd"))))</f>
        <v/>
      </c>
      <c r="O184" s="5"/>
      <c r="P184" s="5"/>
      <c r="Q184" s="5"/>
      <c r="R184" s="5"/>
      <c r="S184" s="5"/>
      <c r="T184" s="5"/>
      <c r="U184" s="5"/>
      <c r="V184" s="5"/>
      <c r="W184" s="5"/>
      <c r="X184" s="7"/>
      <c r="Y184" s="5"/>
      <c r="Z184" s="5"/>
      <c r="AA184" s="6"/>
      <c r="AB184" s="4" t="str">
        <f aca="false">IF(K184="","",ROUNDUP(MONTH(K184)/3,0))</f>
        <v/>
      </c>
    </row>
    <row r="185" customFormat="false" ht="15" hidden="false" customHeight="false" outlineLevel="0" collapsed="false">
      <c r="A185" s="4" t="n">
        <v>181</v>
      </c>
      <c r="B185" s="5"/>
      <c r="C185" s="6"/>
      <c r="D185" s="5"/>
      <c r="E185" s="5"/>
      <c r="F185" s="7"/>
      <c r="G185" s="5"/>
      <c r="H185" s="5"/>
      <c r="I185" s="5"/>
      <c r="J185" s="8"/>
      <c r="K185" s="9" t="str">
        <f aca="false">IF(F185="","",EDATE(F185,G185)-1)</f>
        <v/>
      </c>
      <c r="L185" s="9" t="str">
        <f aca="false">IF(F185="","",EDATE(EDATE(F185,G185),-H185)-1)</f>
        <v/>
      </c>
      <c r="M185" s="4" t="str">
        <f aca="true">IF(L185="","",L185-TODAY())</f>
        <v/>
      </c>
      <c r="N185" s="4" t="str">
        <f aca="false">IF(M185="","",IF(M185&lt;0,"Gemist / verlengd",IF(M185&lt;=30,"Actie",IF(M185&lt;=90,"Plannen","Op tijd"))))</f>
        <v/>
      </c>
      <c r="O185" s="5"/>
      <c r="P185" s="5"/>
      <c r="Q185" s="5"/>
      <c r="R185" s="5"/>
      <c r="S185" s="5"/>
      <c r="T185" s="5"/>
      <c r="U185" s="5"/>
      <c r="V185" s="5"/>
      <c r="W185" s="5"/>
      <c r="X185" s="7"/>
      <c r="Y185" s="5"/>
      <c r="Z185" s="5"/>
      <c r="AA185" s="6"/>
      <c r="AB185" s="4" t="str">
        <f aca="false">IF(K185="","",ROUNDUP(MONTH(K185)/3,0))</f>
        <v/>
      </c>
    </row>
    <row r="186" customFormat="false" ht="15" hidden="false" customHeight="false" outlineLevel="0" collapsed="false">
      <c r="A186" s="4" t="n">
        <v>182</v>
      </c>
      <c r="B186" s="5"/>
      <c r="C186" s="6"/>
      <c r="D186" s="5"/>
      <c r="E186" s="5"/>
      <c r="F186" s="7"/>
      <c r="G186" s="5"/>
      <c r="H186" s="5"/>
      <c r="I186" s="5"/>
      <c r="J186" s="8"/>
      <c r="K186" s="9" t="str">
        <f aca="false">IF(F186="","",EDATE(F186,G186)-1)</f>
        <v/>
      </c>
      <c r="L186" s="9" t="str">
        <f aca="false">IF(F186="","",EDATE(EDATE(F186,G186),-H186)-1)</f>
        <v/>
      </c>
      <c r="M186" s="4" t="str">
        <f aca="true">IF(L186="","",L186-TODAY())</f>
        <v/>
      </c>
      <c r="N186" s="4" t="str">
        <f aca="false">IF(M186="","",IF(M186&lt;0,"Gemist / verlengd",IF(M186&lt;=30,"Actie",IF(M186&lt;=90,"Plannen","Op tijd"))))</f>
        <v/>
      </c>
      <c r="O186" s="5"/>
      <c r="P186" s="5"/>
      <c r="Q186" s="5"/>
      <c r="R186" s="5"/>
      <c r="S186" s="5"/>
      <c r="T186" s="5"/>
      <c r="U186" s="5"/>
      <c r="V186" s="5"/>
      <c r="W186" s="5"/>
      <c r="X186" s="7"/>
      <c r="Y186" s="5"/>
      <c r="Z186" s="5"/>
      <c r="AA186" s="6"/>
      <c r="AB186" s="4" t="str">
        <f aca="false">IF(K186="","",ROUNDUP(MONTH(K186)/3,0))</f>
        <v/>
      </c>
    </row>
    <row r="187" customFormat="false" ht="15" hidden="false" customHeight="false" outlineLevel="0" collapsed="false">
      <c r="A187" s="4" t="n">
        <v>183</v>
      </c>
      <c r="B187" s="5"/>
      <c r="C187" s="6"/>
      <c r="D187" s="5"/>
      <c r="E187" s="5"/>
      <c r="F187" s="7"/>
      <c r="G187" s="5"/>
      <c r="H187" s="5"/>
      <c r="I187" s="5"/>
      <c r="J187" s="8"/>
      <c r="K187" s="9" t="str">
        <f aca="false">IF(F187="","",EDATE(F187,G187)-1)</f>
        <v/>
      </c>
      <c r="L187" s="9" t="str">
        <f aca="false">IF(F187="","",EDATE(EDATE(F187,G187),-H187)-1)</f>
        <v/>
      </c>
      <c r="M187" s="4" t="str">
        <f aca="true">IF(L187="","",L187-TODAY())</f>
        <v/>
      </c>
      <c r="N187" s="4" t="str">
        <f aca="false">IF(M187="","",IF(M187&lt;0,"Gemist / verlengd",IF(M187&lt;=30,"Actie",IF(M187&lt;=90,"Plannen","Op tijd"))))</f>
        <v/>
      </c>
      <c r="O187" s="5"/>
      <c r="P187" s="5"/>
      <c r="Q187" s="5"/>
      <c r="R187" s="5"/>
      <c r="S187" s="5"/>
      <c r="T187" s="5"/>
      <c r="U187" s="5"/>
      <c r="V187" s="5"/>
      <c r="W187" s="5"/>
      <c r="X187" s="7"/>
      <c r="Y187" s="5"/>
      <c r="Z187" s="5"/>
      <c r="AA187" s="6"/>
      <c r="AB187" s="4" t="str">
        <f aca="false">IF(K187="","",ROUNDUP(MONTH(K187)/3,0))</f>
        <v/>
      </c>
    </row>
    <row r="188" customFormat="false" ht="15" hidden="false" customHeight="false" outlineLevel="0" collapsed="false">
      <c r="A188" s="4" t="n">
        <v>184</v>
      </c>
      <c r="B188" s="5"/>
      <c r="C188" s="6"/>
      <c r="D188" s="5"/>
      <c r="E188" s="5"/>
      <c r="F188" s="7"/>
      <c r="G188" s="5"/>
      <c r="H188" s="5"/>
      <c r="I188" s="5"/>
      <c r="J188" s="8"/>
      <c r="K188" s="9" t="str">
        <f aca="false">IF(F188="","",EDATE(F188,G188)-1)</f>
        <v/>
      </c>
      <c r="L188" s="9" t="str">
        <f aca="false">IF(F188="","",EDATE(EDATE(F188,G188),-H188)-1)</f>
        <v/>
      </c>
      <c r="M188" s="4" t="str">
        <f aca="true">IF(L188="","",L188-TODAY())</f>
        <v/>
      </c>
      <c r="N188" s="4" t="str">
        <f aca="false">IF(M188="","",IF(M188&lt;0,"Gemist / verlengd",IF(M188&lt;=30,"Actie",IF(M188&lt;=90,"Plannen","Op tijd"))))</f>
        <v/>
      </c>
      <c r="O188" s="5"/>
      <c r="P188" s="5"/>
      <c r="Q188" s="5"/>
      <c r="R188" s="5"/>
      <c r="S188" s="5"/>
      <c r="T188" s="5"/>
      <c r="U188" s="5"/>
      <c r="V188" s="5"/>
      <c r="W188" s="5"/>
      <c r="X188" s="7"/>
      <c r="Y188" s="5"/>
      <c r="Z188" s="5"/>
      <c r="AA188" s="6"/>
      <c r="AB188" s="4" t="str">
        <f aca="false">IF(K188="","",ROUNDUP(MONTH(K188)/3,0))</f>
        <v/>
      </c>
    </row>
    <row r="189" customFormat="false" ht="15" hidden="false" customHeight="false" outlineLevel="0" collapsed="false">
      <c r="A189" s="4" t="n">
        <v>185</v>
      </c>
      <c r="B189" s="5"/>
      <c r="C189" s="6"/>
      <c r="D189" s="5"/>
      <c r="E189" s="5"/>
      <c r="F189" s="7"/>
      <c r="G189" s="5"/>
      <c r="H189" s="5"/>
      <c r="I189" s="5"/>
      <c r="J189" s="8"/>
      <c r="K189" s="9" t="str">
        <f aca="false">IF(F189="","",EDATE(F189,G189)-1)</f>
        <v/>
      </c>
      <c r="L189" s="9" t="str">
        <f aca="false">IF(F189="","",EDATE(EDATE(F189,G189),-H189)-1)</f>
        <v/>
      </c>
      <c r="M189" s="4" t="str">
        <f aca="true">IF(L189="","",L189-TODAY())</f>
        <v/>
      </c>
      <c r="N189" s="4" t="str">
        <f aca="false">IF(M189="","",IF(M189&lt;0,"Gemist / verlengd",IF(M189&lt;=30,"Actie",IF(M189&lt;=90,"Plannen","Op tijd"))))</f>
        <v/>
      </c>
      <c r="O189" s="5"/>
      <c r="P189" s="5"/>
      <c r="Q189" s="5"/>
      <c r="R189" s="5"/>
      <c r="S189" s="5"/>
      <c r="T189" s="5"/>
      <c r="U189" s="5"/>
      <c r="V189" s="5"/>
      <c r="W189" s="5"/>
      <c r="X189" s="7"/>
      <c r="Y189" s="5"/>
      <c r="Z189" s="5"/>
      <c r="AA189" s="6"/>
      <c r="AB189" s="4" t="str">
        <f aca="false">IF(K189="","",ROUNDUP(MONTH(K189)/3,0))</f>
        <v/>
      </c>
    </row>
    <row r="190" customFormat="false" ht="15" hidden="false" customHeight="false" outlineLevel="0" collapsed="false">
      <c r="A190" s="4" t="n">
        <v>186</v>
      </c>
      <c r="B190" s="5"/>
      <c r="C190" s="6"/>
      <c r="D190" s="5"/>
      <c r="E190" s="5"/>
      <c r="F190" s="7"/>
      <c r="G190" s="5"/>
      <c r="H190" s="5"/>
      <c r="I190" s="5"/>
      <c r="J190" s="8"/>
      <c r="K190" s="9" t="str">
        <f aca="false">IF(F190="","",EDATE(F190,G190)-1)</f>
        <v/>
      </c>
      <c r="L190" s="9" t="str">
        <f aca="false">IF(F190="","",EDATE(EDATE(F190,G190),-H190)-1)</f>
        <v/>
      </c>
      <c r="M190" s="4" t="str">
        <f aca="true">IF(L190="","",L190-TODAY())</f>
        <v/>
      </c>
      <c r="N190" s="4" t="str">
        <f aca="false">IF(M190="","",IF(M190&lt;0,"Gemist / verlengd",IF(M190&lt;=30,"Actie",IF(M190&lt;=90,"Plannen","Op tijd"))))</f>
        <v/>
      </c>
      <c r="O190" s="5"/>
      <c r="P190" s="5"/>
      <c r="Q190" s="5"/>
      <c r="R190" s="5"/>
      <c r="S190" s="5"/>
      <c r="T190" s="5"/>
      <c r="U190" s="5"/>
      <c r="V190" s="5"/>
      <c r="W190" s="5"/>
      <c r="X190" s="7"/>
      <c r="Y190" s="5"/>
      <c r="Z190" s="5"/>
      <c r="AA190" s="6"/>
      <c r="AB190" s="4" t="str">
        <f aca="false">IF(K190="","",ROUNDUP(MONTH(K190)/3,0))</f>
        <v/>
      </c>
    </row>
    <row r="191" customFormat="false" ht="15" hidden="false" customHeight="false" outlineLevel="0" collapsed="false">
      <c r="A191" s="4" t="n">
        <v>187</v>
      </c>
      <c r="B191" s="5"/>
      <c r="C191" s="6"/>
      <c r="D191" s="5"/>
      <c r="E191" s="5"/>
      <c r="F191" s="7"/>
      <c r="G191" s="5"/>
      <c r="H191" s="5"/>
      <c r="I191" s="5"/>
      <c r="J191" s="8"/>
      <c r="K191" s="9" t="str">
        <f aca="false">IF(F191="","",EDATE(F191,G191)-1)</f>
        <v/>
      </c>
      <c r="L191" s="9" t="str">
        <f aca="false">IF(F191="","",EDATE(EDATE(F191,G191),-H191)-1)</f>
        <v/>
      </c>
      <c r="M191" s="4" t="str">
        <f aca="true">IF(L191="","",L191-TODAY())</f>
        <v/>
      </c>
      <c r="N191" s="4" t="str">
        <f aca="false">IF(M191="","",IF(M191&lt;0,"Gemist / verlengd",IF(M191&lt;=30,"Actie",IF(M191&lt;=90,"Plannen","Op tijd"))))</f>
        <v/>
      </c>
      <c r="O191" s="5"/>
      <c r="P191" s="5"/>
      <c r="Q191" s="5"/>
      <c r="R191" s="5"/>
      <c r="S191" s="5"/>
      <c r="T191" s="5"/>
      <c r="U191" s="5"/>
      <c r="V191" s="5"/>
      <c r="W191" s="5"/>
      <c r="X191" s="7"/>
      <c r="Y191" s="5"/>
      <c r="Z191" s="5"/>
      <c r="AA191" s="6"/>
      <c r="AB191" s="4" t="str">
        <f aca="false">IF(K191="","",ROUNDUP(MONTH(K191)/3,0))</f>
        <v/>
      </c>
    </row>
    <row r="192" customFormat="false" ht="15" hidden="false" customHeight="false" outlineLevel="0" collapsed="false">
      <c r="A192" s="4" t="n">
        <v>188</v>
      </c>
      <c r="B192" s="5"/>
      <c r="C192" s="6"/>
      <c r="D192" s="5"/>
      <c r="E192" s="5"/>
      <c r="F192" s="7"/>
      <c r="G192" s="5"/>
      <c r="H192" s="5"/>
      <c r="I192" s="5"/>
      <c r="J192" s="8"/>
      <c r="K192" s="9" t="str">
        <f aca="false">IF(F192="","",EDATE(F192,G192)-1)</f>
        <v/>
      </c>
      <c r="L192" s="9" t="str">
        <f aca="false">IF(F192="","",EDATE(EDATE(F192,G192),-H192)-1)</f>
        <v/>
      </c>
      <c r="M192" s="4" t="str">
        <f aca="true">IF(L192="","",L192-TODAY())</f>
        <v/>
      </c>
      <c r="N192" s="4" t="str">
        <f aca="false">IF(M192="","",IF(M192&lt;0,"Gemist / verlengd",IF(M192&lt;=30,"Actie",IF(M192&lt;=90,"Plannen","Op tijd"))))</f>
        <v/>
      </c>
      <c r="O192" s="5"/>
      <c r="P192" s="5"/>
      <c r="Q192" s="5"/>
      <c r="R192" s="5"/>
      <c r="S192" s="5"/>
      <c r="T192" s="5"/>
      <c r="U192" s="5"/>
      <c r="V192" s="5"/>
      <c r="W192" s="5"/>
      <c r="X192" s="7"/>
      <c r="Y192" s="5"/>
      <c r="Z192" s="5"/>
      <c r="AA192" s="6"/>
      <c r="AB192" s="4" t="str">
        <f aca="false">IF(K192="","",ROUNDUP(MONTH(K192)/3,0))</f>
        <v/>
      </c>
    </row>
    <row r="193" customFormat="false" ht="15" hidden="false" customHeight="false" outlineLevel="0" collapsed="false">
      <c r="A193" s="4" t="n">
        <v>189</v>
      </c>
      <c r="B193" s="5"/>
      <c r="C193" s="6"/>
      <c r="D193" s="5"/>
      <c r="E193" s="5"/>
      <c r="F193" s="7"/>
      <c r="G193" s="5"/>
      <c r="H193" s="5"/>
      <c r="I193" s="5"/>
      <c r="J193" s="8"/>
      <c r="K193" s="9" t="str">
        <f aca="false">IF(F193="","",EDATE(F193,G193)-1)</f>
        <v/>
      </c>
      <c r="L193" s="9" t="str">
        <f aca="false">IF(F193="","",EDATE(EDATE(F193,G193),-H193)-1)</f>
        <v/>
      </c>
      <c r="M193" s="4" t="str">
        <f aca="true">IF(L193="","",L193-TODAY())</f>
        <v/>
      </c>
      <c r="N193" s="4" t="str">
        <f aca="false">IF(M193="","",IF(M193&lt;0,"Gemist / verlengd",IF(M193&lt;=30,"Actie",IF(M193&lt;=90,"Plannen","Op tijd"))))</f>
        <v/>
      </c>
      <c r="O193" s="5"/>
      <c r="P193" s="5"/>
      <c r="Q193" s="5"/>
      <c r="R193" s="5"/>
      <c r="S193" s="5"/>
      <c r="T193" s="5"/>
      <c r="U193" s="5"/>
      <c r="V193" s="5"/>
      <c r="W193" s="5"/>
      <c r="X193" s="7"/>
      <c r="Y193" s="5"/>
      <c r="Z193" s="5"/>
      <c r="AA193" s="6"/>
      <c r="AB193" s="4" t="str">
        <f aca="false">IF(K193="","",ROUNDUP(MONTH(K193)/3,0))</f>
        <v/>
      </c>
    </row>
    <row r="194" customFormat="false" ht="15" hidden="false" customHeight="false" outlineLevel="0" collapsed="false">
      <c r="A194" s="4" t="n">
        <v>190</v>
      </c>
      <c r="B194" s="5"/>
      <c r="C194" s="6"/>
      <c r="D194" s="5"/>
      <c r="E194" s="5"/>
      <c r="F194" s="7"/>
      <c r="G194" s="5"/>
      <c r="H194" s="5"/>
      <c r="I194" s="5"/>
      <c r="J194" s="8"/>
      <c r="K194" s="9" t="str">
        <f aca="false">IF(F194="","",EDATE(F194,G194)-1)</f>
        <v/>
      </c>
      <c r="L194" s="9" t="str">
        <f aca="false">IF(F194="","",EDATE(EDATE(F194,G194),-H194)-1)</f>
        <v/>
      </c>
      <c r="M194" s="4" t="str">
        <f aca="true">IF(L194="","",L194-TODAY())</f>
        <v/>
      </c>
      <c r="N194" s="4" t="str">
        <f aca="false">IF(M194="","",IF(M194&lt;0,"Gemist / verlengd",IF(M194&lt;=30,"Actie",IF(M194&lt;=90,"Plannen","Op tijd"))))</f>
        <v/>
      </c>
      <c r="O194" s="5"/>
      <c r="P194" s="5"/>
      <c r="Q194" s="5"/>
      <c r="R194" s="5"/>
      <c r="S194" s="5"/>
      <c r="T194" s="5"/>
      <c r="U194" s="5"/>
      <c r="V194" s="5"/>
      <c r="W194" s="5"/>
      <c r="X194" s="7"/>
      <c r="Y194" s="5"/>
      <c r="Z194" s="5"/>
      <c r="AA194" s="6"/>
      <c r="AB194" s="4" t="str">
        <f aca="false">IF(K194="","",ROUNDUP(MONTH(K194)/3,0))</f>
        <v/>
      </c>
    </row>
    <row r="195" customFormat="false" ht="15" hidden="false" customHeight="false" outlineLevel="0" collapsed="false">
      <c r="A195" s="4" t="n">
        <v>191</v>
      </c>
      <c r="B195" s="5"/>
      <c r="C195" s="6"/>
      <c r="D195" s="5"/>
      <c r="E195" s="5"/>
      <c r="F195" s="7"/>
      <c r="G195" s="5"/>
      <c r="H195" s="5"/>
      <c r="I195" s="5"/>
      <c r="J195" s="8"/>
      <c r="K195" s="9" t="str">
        <f aca="false">IF(F195="","",EDATE(F195,G195)-1)</f>
        <v/>
      </c>
      <c r="L195" s="9" t="str">
        <f aca="false">IF(F195="","",EDATE(EDATE(F195,G195),-H195)-1)</f>
        <v/>
      </c>
      <c r="M195" s="4" t="str">
        <f aca="true">IF(L195="","",L195-TODAY())</f>
        <v/>
      </c>
      <c r="N195" s="4" t="str">
        <f aca="false">IF(M195="","",IF(M195&lt;0,"Gemist / verlengd",IF(M195&lt;=30,"Actie",IF(M195&lt;=90,"Plannen","Op tijd"))))</f>
        <v/>
      </c>
      <c r="O195" s="5"/>
      <c r="P195" s="5"/>
      <c r="Q195" s="5"/>
      <c r="R195" s="5"/>
      <c r="S195" s="5"/>
      <c r="T195" s="5"/>
      <c r="U195" s="5"/>
      <c r="V195" s="5"/>
      <c r="W195" s="5"/>
      <c r="X195" s="7"/>
      <c r="Y195" s="5"/>
      <c r="Z195" s="5"/>
      <c r="AA195" s="6"/>
      <c r="AB195" s="4" t="str">
        <f aca="false">IF(K195="","",ROUNDUP(MONTH(K195)/3,0))</f>
        <v/>
      </c>
    </row>
    <row r="196" customFormat="false" ht="15" hidden="false" customHeight="false" outlineLevel="0" collapsed="false">
      <c r="A196" s="4" t="n">
        <v>192</v>
      </c>
      <c r="B196" s="5"/>
      <c r="C196" s="6"/>
      <c r="D196" s="5"/>
      <c r="E196" s="5"/>
      <c r="F196" s="7"/>
      <c r="G196" s="5"/>
      <c r="H196" s="5"/>
      <c r="I196" s="5"/>
      <c r="J196" s="8"/>
      <c r="K196" s="9" t="str">
        <f aca="false">IF(F196="","",EDATE(F196,G196)-1)</f>
        <v/>
      </c>
      <c r="L196" s="9" t="str">
        <f aca="false">IF(F196="","",EDATE(EDATE(F196,G196),-H196)-1)</f>
        <v/>
      </c>
      <c r="M196" s="4" t="str">
        <f aca="true">IF(L196="","",L196-TODAY())</f>
        <v/>
      </c>
      <c r="N196" s="4" t="str">
        <f aca="false">IF(M196="","",IF(M196&lt;0,"Gemist / verlengd",IF(M196&lt;=30,"Actie",IF(M196&lt;=90,"Plannen","Op tijd"))))</f>
        <v/>
      </c>
      <c r="O196" s="5"/>
      <c r="P196" s="5"/>
      <c r="Q196" s="5"/>
      <c r="R196" s="5"/>
      <c r="S196" s="5"/>
      <c r="T196" s="5"/>
      <c r="U196" s="5"/>
      <c r="V196" s="5"/>
      <c r="W196" s="5"/>
      <c r="X196" s="7"/>
      <c r="Y196" s="5"/>
      <c r="Z196" s="5"/>
      <c r="AA196" s="6"/>
      <c r="AB196" s="4" t="str">
        <f aca="false">IF(K196="","",ROUNDUP(MONTH(K196)/3,0))</f>
        <v/>
      </c>
    </row>
    <row r="197" customFormat="false" ht="15" hidden="false" customHeight="false" outlineLevel="0" collapsed="false">
      <c r="A197" s="4" t="n">
        <v>193</v>
      </c>
      <c r="B197" s="5"/>
      <c r="C197" s="6"/>
      <c r="D197" s="5"/>
      <c r="E197" s="5"/>
      <c r="F197" s="7"/>
      <c r="G197" s="5"/>
      <c r="H197" s="5"/>
      <c r="I197" s="5"/>
      <c r="J197" s="8"/>
      <c r="K197" s="9" t="str">
        <f aca="false">IF(F197="","",EDATE(F197,G197)-1)</f>
        <v/>
      </c>
      <c r="L197" s="9" t="str">
        <f aca="false">IF(F197="","",EDATE(EDATE(F197,G197),-H197)-1)</f>
        <v/>
      </c>
      <c r="M197" s="4" t="str">
        <f aca="true">IF(L197="","",L197-TODAY())</f>
        <v/>
      </c>
      <c r="N197" s="4" t="str">
        <f aca="false">IF(M197="","",IF(M197&lt;0,"Gemist / verlengd",IF(M197&lt;=30,"Actie",IF(M197&lt;=90,"Plannen","Op tijd"))))</f>
        <v/>
      </c>
      <c r="O197" s="5"/>
      <c r="P197" s="5"/>
      <c r="Q197" s="5"/>
      <c r="R197" s="5"/>
      <c r="S197" s="5"/>
      <c r="T197" s="5"/>
      <c r="U197" s="5"/>
      <c r="V197" s="5"/>
      <c r="W197" s="5"/>
      <c r="X197" s="7"/>
      <c r="Y197" s="5"/>
      <c r="Z197" s="5"/>
      <c r="AA197" s="6"/>
      <c r="AB197" s="4" t="str">
        <f aca="false">IF(K197="","",ROUNDUP(MONTH(K197)/3,0))</f>
        <v/>
      </c>
    </row>
    <row r="198" customFormat="false" ht="15" hidden="false" customHeight="false" outlineLevel="0" collapsed="false">
      <c r="A198" s="4" t="n">
        <v>194</v>
      </c>
      <c r="B198" s="5"/>
      <c r="C198" s="6"/>
      <c r="D198" s="5"/>
      <c r="E198" s="5"/>
      <c r="F198" s="7"/>
      <c r="G198" s="5"/>
      <c r="H198" s="5"/>
      <c r="I198" s="5"/>
      <c r="J198" s="8"/>
      <c r="K198" s="9" t="str">
        <f aca="false">IF(F198="","",EDATE(F198,G198)-1)</f>
        <v/>
      </c>
      <c r="L198" s="9" t="str">
        <f aca="false">IF(F198="","",EDATE(EDATE(F198,G198),-H198)-1)</f>
        <v/>
      </c>
      <c r="M198" s="4" t="str">
        <f aca="true">IF(L198="","",L198-TODAY())</f>
        <v/>
      </c>
      <c r="N198" s="4" t="str">
        <f aca="false">IF(M198="","",IF(M198&lt;0,"Gemist / verlengd",IF(M198&lt;=30,"Actie",IF(M198&lt;=90,"Plannen","Op tijd"))))</f>
        <v/>
      </c>
      <c r="O198" s="5"/>
      <c r="P198" s="5"/>
      <c r="Q198" s="5"/>
      <c r="R198" s="5"/>
      <c r="S198" s="5"/>
      <c r="T198" s="5"/>
      <c r="U198" s="5"/>
      <c r="V198" s="5"/>
      <c r="W198" s="5"/>
      <c r="X198" s="7"/>
      <c r="Y198" s="5"/>
      <c r="Z198" s="5"/>
      <c r="AA198" s="6"/>
      <c r="AB198" s="4" t="str">
        <f aca="false">IF(K198="","",ROUNDUP(MONTH(K198)/3,0))</f>
        <v/>
      </c>
    </row>
    <row r="199" customFormat="false" ht="15" hidden="false" customHeight="false" outlineLevel="0" collapsed="false">
      <c r="A199" s="4" t="n">
        <v>195</v>
      </c>
      <c r="B199" s="5"/>
      <c r="C199" s="6"/>
      <c r="D199" s="5"/>
      <c r="E199" s="5"/>
      <c r="F199" s="7"/>
      <c r="G199" s="5"/>
      <c r="H199" s="5"/>
      <c r="I199" s="5"/>
      <c r="J199" s="8"/>
      <c r="K199" s="9" t="str">
        <f aca="false">IF(F199="","",EDATE(F199,G199)-1)</f>
        <v/>
      </c>
      <c r="L199" s="9" t="str">
        <f aca="false">IF(F199="","",EDATE(EDATE(F199,G199),-H199)-1)</f>
        <v/>
      </c>
      <c r="M199" s="4" t="str">
        <f aca="true">IF(L199="","",L199-TODAY())</f>
        <v/>
      </c>
      <c r="N199" s="4" t="str">
        <f aca="false">IF(M199="","",IF(M199&lt;0,"Gemist / verlengd",IF(M199&lt;=30,"Actie",IF(M199&lt;=90,"Plannen","Op tijd"))))</f>
        <v/>
      </c>
      <c r="O199" s="5"/>
      <c r="P199" s="5"/>
      <c r="Q199" s="5"/>
      <c r="R199" s="5"/>
      <c r="S199" s="5"/>
      <c r="T199" s="5"/>
      <c r="U199" s="5"/>
      <c r="V199" s="5"/>
      <c r="W199" s="5"/>
      <c r="X199" s="7"/>
      <c r="Y199" s="5"/>
      <c r="Z199" s="5"/>
      <c r="AA199" s="6"/>
      <c r="AB199" s="4" t="str">
        <f aca="false">IF(K199="","",ROUNDUP(MONTH(K199)/3,0))</f>
        <v/>
      </c>
    </row>
    <row r="200" customFormat="false" ht="15" hidden="false" customHeight="false" outlineLevel="0" collapsed="false">
      <c r="A200" s="4" t="n">
        <v>196</v>
      </c>
      <c r="B200" s="5"/>
      <c r="C200" s="6"/>
      <c r="D200" s="5"/>
      <c r="E200" s="5"/>
      <c r="F200" s="7"/>
      <c r="G200" s="5"/>
      <c r="H200" s="5"/>
      <c r="I200" s="5"/>
      <c r="J200" s="8"/>
      <c r="K200" s="9" t="str">
        <f aca="false">IF(F200="","",EDATE(F200,G200)-1)</f>
        <v/>
      </c>
      <c r="L200" s="9" t="str">
        <f aca="false">IF(F200="","",EDATE(EDATE(F200,G200),-H200)-1)</f>
        <v/>
      </c>
      <c r="M200" s="4" t="str">
        <f aca="true">IF(L200="","",L200-TODAY())</f>
        <v/>
      </c>
      <c r="N200" s="4" t="str">
        <f aca="false">IF(M200="","",IF(M200&lt;0,"Gemist / verlengd",IF(M200&lt;=30,"Actie",IF(M200&lt;=90,"Plannen","Op tijd"))))</f>
        <v/>
      </c>
      <c r="O200" s="5"/>
      <c r="P200" s="5"/>
      <c r="Q200" s="5"/>
      <c r="R200" s="5"/>
      <c r="S200" s="5"/>
      <c r="T200" s="5"/>
      <c r="U200" s="5"/>
      <c r="V200" s="5"/>
      <c r="W200" s="5"/>
      <c r="X200" s="7"/>
      <c r="Y200" s="5"/>
      <c r="Z200" s="5"/>
      <c r="AA200" s="6"/>
      <c r="AB200" s="4" t="str">
        <f aca="false">IF(K200="","",ROUNDUP(MONTH(K200)/3,0))</f>
        <v/>
      </c>
    </row>
    <row r="201" customFormat="false" ht="15" hidden="false" customHeight="false" outlineLevel="0" collapsed="false">
      <c r="A201" s="4" t="n">
        <v>197</v>
      </c>
      <c r="B201" s="5"/>
      <c r="C201" s="6"/>
      <c r="D201" s="5"/>
      <c r="E201" s="5"/>
      <c r="F201" s="7"/>
      <c r="G201" s="5"/>
      <c r="H201" s="5"/>
      <c r="I201" s="5"/>
      <c r="J201" s="8"/>
      <c r="K201" s="9" t="str">
        <f aca="false">IF(F201="","",EDATE(F201,G201)-1)</f>
        <v/>
      </c>
      <c r="L201" s="9" t="str">
        <f aca="false">IF(F201="","",EDATE(EDATE(F201,G201),-H201)-1)</f>
        <v/>
      </c>
      <c r="M201" s="4" t="str">
        <f aca="true">IF(L201="","",L201-TODAY())</f>
        <v/>
      </c>
      <c r="N201" s="4" t="str">
        <f aca="false">IF(M201="","",IF(M201&lt;0,"Gemist / verlengd",IF(M201&lt;=30,"Actie",IF(M201&lt;=90,"Plannen","Op tijd"))))</f>
        <v/>
      </c>
      <c r="O201" s="5"/>
      <c r="P201" s="5"/>
      <c r="Q201" s="5"/>
      <c r="R201" s="5"/>
      <c r="S201" s="5"/>
      <c r="T201" s="5"/>
      <c r="U201" s="5"/>
      <c r="V201" s="5"/>
      <c r="W201" s="5"/>
      <c r="X201" s="7"/>
      <c r="Y201" s="5"/>
      <c r="Z201" s="5"/>
      <c r="AA201" s="6"/>
      <c r="AB201" s="4" t="str">
        <f aca="false">IF(K201="","",ROUNDUP(MONTH(K201)/3,0))</f>
        <v/>
      </c>
    </row>
    <row r="202" customFormat="false" ht="15" hidden="false" customHeight="false" outlineLevel="0" collapsed="false">
      <c r="A202" s="4" t="n">
        <v>198</v>
      </c>
      <c r="B202" s="5"/>
      <c r="C202" s="6"/>
      <c r="D202" s="5"/>
      <c r="E202" s="5"/>
      <c r="F202" s="7"/>
      <c r="G202" s="5"/>
      <c r="H202" s="5"/>
      <c r="I202" s="5"/>
      <c r="J202" s="8"/>
      <c r="K202" s="9" t="str">
        <f aca="false">IF(F202="","",EDATE(F202,G202)-1)</f>
        <v/>
      </c>
      <c r="L202" s="9" t="str">
        <f aca="false">IF(F202="","",EDATE(EDATE(F202,G202),-H202)-1)</f>
        <v/>
      </c>
      <c r="M202" s="4" t="str">
        <f aca="true">IF(L202="","",L202-TODAY())</f>
        <v/>
      </c>
      <c r="N202" s="4" t="str">
        <f aca="false">IF(M202="","",IF(M202&lt;0,"Gemist / verlengd",IF(M202&lt;=30,"Actie",IF(M202&lt;=90,"Plannen","Op tijd"))))</f>
        <v/>
      </c>
      <c r="O202" s="5"/>
      <c r="P202" s="5"/>
      <c r="Q202" s="5"/>
      <c r="R202" s="5"/>
      <c r="S202" s="5"/>
      <c r="T202" s="5"/>
      <c r="U202" s="5"/>
      <c r="V202" s="5"/>
      <c r="W202" s="5"/>
      <c r="X202" s="7"/>
      <c r="Y202" s="5"/>
      <c r="Z202" s="5"/>
      <c r="AA202" s="6"/>
      <c r="AB202" s="4" t="str">
        <f aca="false">IF(K202="","",ROUNDUP(MONTH(K202)/3,0))</f>
        <v/>
      </c>
    </row>
    <row r="203" customFormat="false" ht="15" hidden="false" customHeight="false" outlineLevel="0" collapsed="false">
      <c r="A203" s="4" t="n">
        <v>199</v>
      </c>
      <c r="B203" s="5"/>
      <c r="C203" s="6"/>
      <c r="D203" s="5"/>
      <c r="E203" s="5"/>
      <c r="F203" s="7"/>
      <c r="G203" s="5"/>
      <c r="H203" s="5"/>
      <c r="I203" s="5"/>
      <c r="J203" s="8"/>
      <c r="K203" s="9" t="str">
        <f aca="false">IF(F203="","",EDATE(F203,G203)-1)</f>
        <v/>
      </c>
      <c r="L203" s="9" t="str">
        <f aca="false">IF(F203="","",EDATE(EDATE(F203,G203),-H203)-1)</f>
        <v/>
      </c>
      <c r="M203" s="4" t="str">
        <f aca="true">IF(L203="","",L203-TODAY())</f>
        <v/>
      </c>
      <c r="N203" s="4" t="str">
        <f aca="false">IF(M203="","",IF(M203&lt;0,"Gemist / verlengd",IF(M203&lt;=30,"Actie",IF(M203&lt;=90,"Plannen","Op tijd"))))</f>
        <v/>
      </c>
      <c r="O203" s="5"/>
      <c r="P203" s="5"/>
      <c r="Q203" s="5"/>
      <c r="R203" s="5"/>
      <c r="S203" s="5"/>
      <c r="T203" s="5"/>
      <c r="U203" s="5"/>
      <c r="V203" s="5"/>
      <c r="W203" s="5"/>
      <c r="X203" s="7"/>
      <c r="Y203" s="5"/>
      <c r="Z203" s="5"/>
      <c r="AA203" s="6"/>
      <c r="AB203" s="4" t="str">
        <f aca="false">IF(K203="","",ROUNDUP(MONTH(K203)/3,0))</f>
        <v/>
      </c>
    </row>
    <row r="204" customFormat="false" ht="15" hidden="false" customHeight="false" outlineLevel="0" collapsed="false">
      <c r="A204" s="4" t="n">
        <v>200</v>
      </c>
      <c r="B204" s="5"/>
      <c r="C204" s="6"/>
      <c r="D204" s="5"/>
      <c r="E204" s="5"/>
      <c r="F204" s="7"/>
      <c r="G204" s="5"/>
      <c r="H204" s="5"/>
      <c r="I204" s="5"/>
      <c r="J204" s="8"/>
      <c r="K204" s="9" t="str">
        <f aca="false">IF(F204="","",EDATE(F204,G204)-1)</f>
        <v/>
      </c>
      <c r="L204" s="9" t="str">
        <f aca="false">IF(F204="","",EDATE(EDATE(F204,G204),-H204)-1)</f>
        <v/>
      </c>
      <c r="M204" s="4" t="str">
        <f aca="true">IF(L204="","",L204-TODAY())</f>
        <v/>
      </c>
      <c r="N204" s="4" t="str">
        <f aca="false">IF(M204="","",IF(M204&lt;0,"Gemist / verlengd",IF(M204&lt;=30,"Actie",IF(M204&lt;=90,"Plannen","Op tijd"))))</f>
        <v/>
      </c>
      <c r="O204" s="5"/>
      <c r="P204" s="5"/>
      <c r="Q204" s="5"/>
      <c r="R204" s="5"/>
      <c r="S204" s="5"/>
      <c r="T204" s="5"/>
      <c r="U204" s="5"/>
      <c r="V204" s="5"/>
      <c r="W204" s="5"/>
      <c r="X204" s="7"/>
      <c r="Y204" s="5"/>
      <c r="Z204" s="5"/>
      <c r="AA204" s="6"/>
      <c r="AB204" s="4" t="str">
        <f aca="false">IF(K204="","",ROUNDUP(MONTH(K204)/3,0))</f>
        <v/>
      </c>
    </row>
  </sheetData>
  <autoFilter ref="A4:AB204"/>
  <conditionalFormatting sqref="N5:N204">
    <cfRule type="cellIs" priority="2" operator="equal" aboveAverage="0" equalAverage="0" bottom="0" percent="0" rank="0" text="" dxfId="11">
      <formula>"Actie"</formula>
    </cfRule>
    <cfRule type="cellIs" priority="3" operator="equal" aboveAverage="0" equalAverage="0" bottom="0" percent="0" rank="0" text="" dxfId="12">
      <formula>"Plannen"</formula>
    </cfRule>
    <cfRule type="cellIs" priority="4" operator="equal" aboveAverage="0" equalAverage="0" bottom="0" percent="0" rank="0" text="" dxfId="13">
      <formula>"Op tijd"</formula>
    </cfRule>
    <cfRule type="cellIs" priority="5" operator="equal" aboveAverage="0" equalAverage="0" bottom="0" percent="0" rank="0" text="" dxfId="14">
      <formula>"Gemist / verlengd"</formula>
    </cfRule>
  </conditionalFormatting>
  <conditionalFormatting sqref="Q5:Q204">
    <cfRule type="expression" priority="6" aboveAverage="0" equalAverage="0" bottom="0" percent="0" rank="0" text="" dxfId="15">
      <formula>AND(P5="Ja",Q5&lt;&gt;"Ja")</formula>
    </cfRule>
  </conditionalFormatting>
  <conditionalFormatting sqref="T5:T204">
    <cfRule type="expression" priority="7" aboveAverage="0" equalAverage="0" bottom="0" percent="0" rank="0" text="" dxfId="15">
      <formula>AND(O5="Hoog",T5&lt;&gt;"Ja")</formula>
    </cfRule>
  </conditionalFormatting>
  <dataValidations count="9">
    <dataValidation allowBlank="true" errorStyle="stop" operator="between" showDropDown="false" showErrorMessage="false" showInputMessage="false" sqref="D5:D204" type="list">
      <formula1>Lijsten!$A$2:$A$16</formula1>
      <formula2>0</formula2>
    </dataValidation>
    <dataValidation allowBlank="true" errorStyle="stop" operator="between" showDropDown="false" showErrorMessage="false" showInputMessage="false" sqref="I5:I204" type="list">
      <formula1>Lijsten!$B$2:$B$4</formula1>
      <formula2>0</formula2>
    </dataValidation>
    <dataValidation allowBlank="true" errorStyle="stop" operator="between" showDropDown="false" showErrorMessage="false" showInputMessage="false" sqref="O5:O204" type="list">
      <formula1>Lijsten!$C$2:$C$4</formula1>
      <formula2>0</formula2>
    </dataValidation>
    <dataValidation allowBlank="true" errorStyle="stop" operator="between" showDropDown="false" showErrorMessage="false" showInputMessage="false" sqref="P5:P204" type="list">
      <formula1>Lijsten!$D$2:$D$4</formula1>
      <formula2>0</formula2>
    </dataValidation>
    <dataValidation allowBlank="true" errorStyle="stop" operator="between" showDropDown="false" showErrorMessage="false" showInputMessage="false" sqref="Q5:Q204" type="list">
      <formula1>Lijsten!$D$2:$D$4</formula1>
      <formula2>0</formula2>
    </dataValidation>
    <dataValidation allowBlank="true" errorStyle="stop" operator="between" showDropDown="false" showErrorMessage="false" showInputMessage="false" sqref="R5:R204" type="list">
      <formula1>Lijsten!$D$2:$D$4</formula1>
      <formula2>0</formula2>
    </dataValidation>
    <dataValidation allowBlank="true" errorStyle="stop" operator="between" showDropDown="false" showErrorMessage="false" showInputMessage="false" sqref="T5:T204" type="list">
      <formula1>Lijsten!$D$2:$D$4</formula1>
      <formula2>0</formula2>
    </dataValidation>
    <dataValidation allowBlank="true" errorStyle="stop" operator="between" showDropDown="false" showErrorMessage="false" showInputMessage="false" sqref="U5:U204" type="list">
      <formula1>Lijsten!$D$2:$D$4</formula1>
      <formula2>0</formula2>
    </dataValidation>
    <dataValidation allowBlank="true" errorStyle="stop" operator="between" showDropDown="false" showErrorMessage="false" showInputMessage="false" sqref="V5:V204" type="list">
      <formula1>Lijsten!$D$2:$D$4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12"/>
  </cols>
  <sheetData>
    <row r="1" customFormat="false" ht="19.7" hidden="false" customHeight="false" outlineLevel="0" collapsed="false">
      <c r="A1" s="1" t="s">
        <v>53</v>
      </c>
    </row>
    <row r="2" customFormat="false" ht="15" hidden="false" customHeight="false" outlineLevel="0" collapsed="false">
      <c r="A2" s="2" t="s">
        <v>54</v>
      </c>
    </row>
    <row r="4" customFormat="false" ht="15" hidden="false" customHeight="false" outlineLevel="0" collapsed="false">
      <c r="A4" s="11" t="s">
        <v>55</v>
      </c>
      <c r="B4" s="12" t="n">
        <f aca="false">COUNTA(Register!B5:B204)</f>
        <v>2</v>
      </c>
    </row>
    <row r="5" customFormat="false" ht="15" hidden="false" customHeight="false" outlineLevel="0" collapsed="false">
      <c r="A5" s="11" t="s">
        <v>56</v>
      </c>
      <c r="B5" s="13" t="n">
        <f aca="false">SUM(Register!J5:J204)</f>
        <v>45252</v>
      </c>
    </row>
    <row r="6" customFormat="false" ht="15" hidden="false" customHeight="false" outlineLevel="0" collapsed="false">
      <c r="A6" s="11" t="s">
        <v>57</v>
      </c>
      <c r="B6" s="12" t="n">
        <f aca="false">COUNTIF(Register!O5:O204,"Hoog")</f>
        <v>2</v>
      </c>
    </row>
    <row r="7" customFormat="false" ht="15" hidden="false" customHeight="false" outlineLevel="0" collapsed="false">
      <c r="A7" s="11" t="s">
        <v>58</v>
      </c>
      <c r="B7" s="12" t="n">
        <f aca="false">COUNTIFS(Register!O5:O204,"Hoog",Register!T5:T204,"&lt;&gt;Ja")</f>
        <v>2</v>
      </c>
    </row>
    <row r="8" customFormat="false" ht="15" hidden="false" customHeight="false" outlineLevel="0" collapsed="false">
      <c r="A8" s="11" t="s">
        <v>59</v>
      </c>
      <c r="B8" s="12" t="n">
        <f aca="false">COUNTIF(Register!P5:P204,"Ja")</f>
        <v>2</v>
      </c>
    </row>
    <row r="9" customFormat="false" ht="15" hidden="false" customHeight="false" outlineLevel="0" collapsed="false">
      <c r="A9" s="11" t="s">
        <v>60</v>
      </c>
      <c r="B9" s="12" t="n">
        <f aca="false">COUNTIFS(Register!P5:P204,"Ja",Register!Q5:Q204,"&lt;&gt;Ja")</f>
        <v>0</v>
      </c>
    </row>
    <row r="10" customFormat="false" ht="15" hidden="false" customHeight="false" outlineLevel="0" collapsed="false">
      <c r="A10" s="11" t="s">
        <v>61</v>
      </c>
      <c r="B10" s="12" t="n">
        <f aca="false">COUNTIF(Register!U5:U204,"Ja")</f>
        <v>2</v>
      </c>
    </row>
    <row r="11" customFormat="false" ht="15" hidden="false" customHeight="false" outlineLevel="0" collapsed="false">
      <c r="A11" s="11" t="s">
        <v>62</v>
      </c>
      <c r="B11" s="12" t="n">
        <f aca="false">COUNTIF(Register!V5:V204,"Ja")</f>
        <v>0</v>
      </c>
    </row>
    <row r="13" customFormat="false" ht="33.75" hidden="false" customHeight="true" outlineLevel="0" collapsed="false">
      <c r="A13" s="3" t="s">
        <v>16</v>
      </c>
      <c r="B13" s="3" t="s">
        <v>63</v>
      </c>
      <c r="C13" s="3" t="s">
        <v>12</v>
      </c>
    </row>
    <row r="14" customFormat="false" ht="15" hidden="false" customHeight="false" outlineLevel="0" collapsed="false">
      <c r="A14" s="11" t="s">
        <v>64</v>
      </c>
      <c r="B14" s="14" t="n">
        <f aca="false">COUNTIF(Register!N5:N204,"Actie")</f>
        <v>1</v>
      </c>
      <c r="C14" s="15" t="n">
        <f aca="false">SUMIF(Register!N5:N204,"Actie",Register!J5:J204)</f>
        <v>18252</v>
      </c>
    </row>
    <row r="15" customFormat="false" ht="15" hidden="false" customHeight="false" outlineLevel="0" collapsed="false">
      <c r="A15" s="11" t="s">
        <v>65</v>
      </c>
      <c r="B15" s="14" t="n">
        <f aca="false">COUNTIF(Register!N5:N204,"Plannen")</f>
        <v>1</v>
      </c>
      <c r="C15" s="15" t="n">
        <f aca="false">SUMIF(Register!N5:N204,"Plannen",Register!J5:J204)</f>
        <v>27000</v>
      </c>
    </row>
    <row r="16" customFormat="false" ht="15" hidden="false" customHeight="false" outlineLevel="0" collapsed="false">
      <c r="A16" s="11" t="s">
        <v>66</v>
      </c>
      <c r="B16" s="14" t="n">
        <f aca="false">COUNTIF(Register!N5:N204,"Op tijd")</f>
        <v>0</v>
      </c>
      <c r="C16" s="15" t="n">
        <f aca="false">SUMIF(Register!N5:N204,"Op tijd",Register!J5:J204)</f>
        <v>0</v>
      </c>
    </row>
    <row r="17" customFormat="false" ht="15" hidden="false" customHeight="false" outlineLevel="0" collapsed="false">
      <c r="A17" s="11" t="s">
        <v>67</v>
      </c>
      <c r="B17" s="14" t="n">
        <f aca="false">COUNTIF(Register!N5:N204,"Gemist / verlengd")</f>
        <v>0</v>
      </c>
      <c r="C17" s="15" t="n">
        <f aca="false">SUMIF(Register!N5:N204,"Gemist / verlengd",Register!J5:J204)</f>
        <v>0</v>
      </c>
    </row>
    <row r="19" customFormat="false" ht="33.75" hidden="false" customHeight="true" outlineLevel="0" collapsed="false">
      <c r="A19" s="3" t="s">
        <v>68</v>
      </c>
      <c r="B19" s="3" t="s">
        <v>4</v>
      </c>
      <c r="C19" s="3" t="s">
        <v>69</v>
      </c>
      <c r="D19" s="3" t="s">
        <v>70</v>
      </c>
    </row>
    <row r="20" customFormat="false" ht="15" hidden="false" customHeight="false" outlineLevel="0" collapsed="false">
      <c r="A20" s="16" t="n">
        <v>1</v>
      </c>
      <c r="B20" s="14" t="str">
        <f aca="false">IFERROR(INDEX(Register!B5:B204,MATCH(SMALL(Register!M5:M204,1),Register!M5:M204,0)),"")</f>
        <v>Microsoft</v>
      </c>
      <c r="C20" s="17" t="n">
        <f aca="false">IFERROR(SMALL(Register!L5:L204,1),"")</f>
        <v>46295</v>
      </c>
      <c r="D20" s="14" t="n">
        <f aca="false">IFERROR(SMALL(Register!M5:M204,1),"")</f>
        <v>22</v>
      </c>
    </row>
    <row r="21" customFormat="false" ht="15" hidden="false" customHeight="false" outlineLevel="0" collapsed="false">
      <c r="A21" s="16" t="n">
        <v>2</v>
      </c>
      <c r="B21" s="14" t="str">
        <f aca="false">IFERROR(INDEX(Register!B5:B204,MATCH(SMALL(Register!M5:M204,2),Register!M5:M204,0)),"")</f>
        <v>HubSpot</v>
      </c>
      <c r="C21" s="17" t="n">
        <f aca="false">IFERROR(SMALL(Register!L5:L204,2),"")</f>
        <v>46326</v>
      </c>
      <c r="D21" s="14" t="n">
        <f aca="false">IFERROR(SMALL(Register!M5:M204,2),"")</f>
        <v>53</v>
      </c>
    </row>
    <row r="22" customFormat="false" ht="15" hidden="false" customHeight="false" outlineLevel="0" collapsed="false">
      <c r="A22" s="16" t="n">
        <v>3</v>
      </c>
      <c r="B22" s="14" t="str">
        <f aca="false">IFERROR(INDEX(Register!B5:B204,MATCH(SMALL(Register!M5:M204,3),Register!M5:M204,0)),"")</f>
        <v/>
      </c>
      <c r="C22" s="17" t="str">
        <f aca="false">IFERROR(SMALL(Register!L5:L204,3),"")</f>
        <v/>
      </c>
      <c r="D22" s="14" t="str">
        <f aca="false">IFERROR(SMALL(Register!M5:M204,3),"")</f>
        <v/>
      </c>
    </row>
    <row r="23" customFormat="false" ht="15" hidden="false" customHeight="false" outlineLevel="0" collapsed="false">
      <c r="A23" s="16" t="n">
        <v>4</v>
      </c>
      <c r="B23" s="14" t="str">
        <f aca="false">IFERROR(INDEX(Register!B5:B204,MATCH(SMALL(Register!M5:M204,4),Register!M5:M204,0)),"")</f>
        <v/>
      </c>
      <c r="C23" s="17" t="str">
        <f aca="false">IFERROR(SMALL(Register!L5:L204,4),"")</f>
        <v/>
      </c>
      <c r="D23" s="14" t="str">
        <f aca="false">IFERROR(SMALL(Register!M5:M204,4),"")</f>
        <v/>
      </c>
    </row>
    <row r="24" customFormat="false" ht="15" hidden="false" customHeight="false" outlineLevel="0" collapsed="false">
      <c r="A24" s="16" t="n">
        <v>5</v>
      </c>
      <c r="B24" s="14" t="str">
        <f aca="false">IFERROR(INDEX(Register!B5:B204,MATCH(SMALL(Register!M5:M204,5),Register!M5:M204,0)),"")</f>
        <v/>
      </c>
      <c r="C24" s="17" t="str">
        <f aca="false">IFERROR(SMALL(Register!L5:L204,5),"")</f>
        <v/>
      </c>
      <c r="D24" s="14" t="str">
        <f aca="false">IFERROR(SMALL(Register!M5:M204,5),"")</f>
        <v/>
      </c>
    </row>
    <row r="25" customFormat="false" ht="15" hidden="false" customHeight="false" outlineLevel="0" collapsed="false">
      <c r="A25" s="16" t="n">
        <v>6</v>
      </c>
      <c r="B25" s="14" t="str">
        <f aca="false">IFERROR(INDEX(Register!B5:B204,MATCH(SMALL(Register!M5:M204,6),Register!M5:M204,0)),"")</f>
        <v/>
      </c>
      <c r="C25" s="17" t="str">
        <f aca="false">IFERROR(SMALL(Register!L5:L204,6),"")</f>
        <v/>
      </c>
      <c r="D25" s="14" t="str">
        <f aca="false">IFERROR(SMALL(Register!M5:M204,6),"")</f>
        <v/>
      </c>
    </row>
    <row r="26" customFormat="false" ht="15" hidden="false" customHeight="false" outlineLevel="0" collapsed="false">
      <c r="A26" s="16" t="n">
        <v>7</v>
      </c>
      <c r="B26" s="14" t="str">
        <f aca="false">IFERROR(INDEX(Register!B5:B204,MATCH(SMALL(Register!M5:M204,7),Register!M5:M204,0)),"")</f>
        <v/>
      </c>
      <c r="C26" s="17" t="str">
        <f aca="false">IFERROR(SMALL(Register!L5:L204,7),"")</f>
        <v/>
      </c>
      <c r="D26" s="14" t="str">
        <f aca="false">IFERROR(SMALL(Register!M5:M204,7),"")</f>
        <v/>
      </c>
    </row>
    <row r="27" customFormat="false" ht="15" hidden="false" customHeight="false" outlineLevel="0" collapsed="false">
      <c r="A27" s="16" t="n">
        <v>8</v>
      </c>
      <c r="B27" s="14" t="str">
        <f aca="false">IFERROR(INDEX(Register!B5:B204,MATCH(SMALL(Register!M5:M204,8),Register!M5:M204,0)),"")</f>
        <v/>
      </c>
      <c r="C27" s="17" t="str">
        <f aca="false">IFERROR(SMALL(Register!L5:L204,8),"")</f>
        <v/>
      </c>
      <c r="D27" s="14" t="str">
        <f aca="false">IFERROR(SMALL(Register!M5:M204,8),"")</f>
        <v/>
      </c>
    </row>
    <row r="28" customFormat="false" ht="15" hidden="false" customHeight="false" outlineLevel="0" collapsed="false">
      <c r="A28" s="16" t="n">
        <v>9</v>
      </c>
      <c r="B28" s="14" t="str">
        <f aca="false">IFERROR(INDEX(Register!B5:B204,MATCH(SMALL(Register!M5:M204,9),Register!M5:M204,0)),"")</f>
        <v/>
      </c>
      <c r="C28" s="17" t="str">
        <f aca="false">IFERROR(SMALL(Register!L5:L204,9),"")</f>
        <v/>
      </c>
      <c r="D28" s="14" t="str">
        <f aca="false">IFERROR(SMALL(Register!M5:M204,9),"")</f>
        <v/>
      </c>
    </row>
    <row r="29" customFormat="false" ht="15" hidden="false" customHeight="false" outlineLevel="0" collapsed="false">
      <c r="A29" s="16" t="n">
        <v>10</v>
      </c>
      <c r="B29" s="14" t="str">
        <f aca="false">IFERROR(INDEX(Register!B5:B204,MATCH(SMALL(Register!M5:M204,10),Register!M5:M204,0)),"")</f>
        <v/>
      </c>
      <c r="C29" s="17" t="str">
        <f aca="false">IFERROR(SMALL(Register!L5:L204,10),"")</f>
        <v/>
      </c>
      <c r="D29" s="14" t="str">
        <f aca="false">IFERROR(SMALL(Register!M5:M204,10),"")</f>
        <v/>
      </c>
    </row>
    <row r="32" customFormat="false" ht="33.75" hidden="false" customHeight="true" outlineLevel="0" collapsed="false">
      <c r="A32" s="3" t="s">
        <v>71</v>
      </c>
      <c r="B32" s="3" t="s">
        <v>63</v>
      </c>
      <c r="C32" s="3" t="s">
        <v>12</v>
      </c>
    </row>
    <row r="33" customFormat="false" ht="15" hidden="false" customHeight="false" outlineLevel="0" collapsed="false">
      <c r="A33" s="11" t="s">
        <v>72</v>
      </c>
      <c r="B33" s="14" t="n">
        <f aca="false">COUNTIF(Register!AB5:AB204,1)</f>
        <v>1</v>
      </c>
      <c r="C33" s="15" t="n">
        <f aca="false">SUMIF(Register!AB5:AB204,1,Register!J5:J204)</f>
        <v>27000</v>
      </c>
    </row>
    <row r="34" customFormat="false" ht="15" hidden="false" customHeight="false" outlineLevel="0" collapsed="false">
      <c r="A34" s="11" t="s">
        <v>73</v>
      </c>
      <c r="B34" s="14" t="n">
        <f aca="false">COUNTIF(Register!AB5:AB204,2)</f>
        <v>0</v>
      </c>
      <c r="C34" s="15" t="n">
        <f aca="false">SUMIF(Register!AB5:AB204,2,Register!J5:J204)</f>
        <v>0</v>
      </c>
    </row>
    <row r="35" customFormat="false" ht="15" hidden="false" customHeight="false" outlineLevel="0" collapsed="false">
      <c r="A35" s="11" t="s">
        <v>74</v>
      </c>
      <c r="B35" s="14" t="n">
        <f aca="false">COUNTIF(Register!AB5:AB204,3)</f>
        <v>0</v>
      </c>
      <c r="C35" s="15" t="n">
        <f aca="false">SUMIF(Register!AB5:AB204,3,Register!J5:J204)</f>
        <v>0</v>
      </c>
    </row>
    <row r="36" customFormat="false" ht="15" hidden="false" customHeight="false" outlineLevel="0" collapsed="false">
      <c r="A36" s="11" t="s">
        <v>75</v>
      </c>
      <c r="B36" s="14" t="n">
        <f aca="false">COUNTIF(Register!AB5:AB204,4)</f>
        <v>1</v>
      </c>
      <c r="C36" s="15" t="n">
        <f aca="false">SUMIF(Register!AB5:AB204,4,Register!J5:J204)</f>
        <v>18252</v>
      </c>
    </row>
    <row r="39" customFormat="false" ht="15" hidden="false" customHeight="false" outlineLevel="0" collapsed="false">
      <c r="A39" s="18" t="s">
        <v>76</v>
      </c>
      <c r="B39" s="19" t="n">
        <f aca="true">TODAY()</f>
        <v>46273</v>
      </c>
    </row>
    <row r="40" customFormat="false" ht="15" hidden="false" customHeight="false" outlineLevel="0" collapsed="false">
      <c r="A40" s="2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20"/>
  </cols>
  <sheetData>
    <row r="1" customFormat="false" ht="33.75" hidden="false" customHeight="true" outlineLevel="0" collapsed="false">
      <c r="A1" s="3" t="s">
        <v>6</v>
      </c>
      <c r="B1" s="3" t="s">
        <v>11</v>
      </c>
      <c r="C1" s="3" t="s">
        <v>17</v>
      </c>
      <c r="D1" s="3" t="s">
        <v>78</v>
      </c>
      <c r="E1" s="3" t="s">
        <v>16</v>
      </c>
    </row>
    <row r="2" customFormat="false" ht="15" hidden="false" customHeight="false" outlineLevel="0" collapsed="false">
      <c r="A2" s="20" t="s">
        <v>33</v>
      </c>
      <c r="B2" s="20" t="s">
        <v>35</v>
      </c>
      <c r="C2" s="20" t="s">
        <v>36</v>
      </c>
      <c r="D2" s="20" t="s">
        <v>37</v>
      </c>
      <c r="E2" s="21" t="s">
        <v>79</v>
      </c>
    </row>
    <row r="3" customFormat="false" ht="15" hidden="false" customHeight="false" outlineLevel="0" collapsed="false">
      <c r="A3" s="20" t="s">
        <v>80</v>
      </c>
      <c r="B3" s="20" t="s">
        <v>81</v>
      </c>
      <c r="C3" s="20" t="s">
        <v>82</v>
      </c>
      <c r="D3" s="20" t="s">
        <v>39</v>
      </c>
      <c r="E3" s="21" t="s">
        <v>83</v>
      </c>
    </row>
    <row r="4" customFormat="false" ht="15" hidden="false" customHeight="false" outlineLevel="0" collapsed="false">
      <c r="A4" s="20" t="s">
        <v>84</v>
      </c>
      <c r="B4" s="20" t="s">
        <v>85</v>
      </c>
      <c r="C4" s="20" t="s">
        <v>86</v>
      </c>
      <c r="D4" s="20" t="s">
        <v>87</v>
      </c>
      <c r="E4" s="21" t="s">
        <v>66</v>
      </c>
    </row>
    <row r="5" customFormat="false" ht="15" hidden="false" customHeight="false" outlineLevel="0" collapsed="false">
      <c r="A5" s="20" t="s">
        <v>46</v>
      </c>
      <c r="E5" s="21" t="s">
        <v>67</v>
      </c>
    </row>
    <row r="6" customFormat="false" ht="15" hidden="false" customHeight="false" outlineLevel="0" collapsed="false">
      <c r="A6" s="20" t="s">
        <v>88</v>
      </c>
    </row>
    <row r="7" customFormat="false" ht="15" hidden="false" customHeight="false" outlineLevel="0" collapsed="false">
      <c r="A7" s="20" t="s">
        <v>89</v>
      </c>
    </row>
    <row r="8" customFormat="false" ht="15" hidden="false" customHeight="false" outlineLevel="0" collapsed="false">
      <c r="A8" s="20" t="s">
        <v>90</v>
      </c>
    </row>
    <row r="9" customFormat="false" ht="15" hidden="false" customHeight="false" outlineLevel="0" collapsed="false">
      <c r="A9" s="20" t="s">
        <v>91</v>
      </c>
    </row>
    <row r="10" customFormat="false" ht="15" hidden="false" customHeight="false" outlineLevel="0" collapsed="false">
      <c r="A10" s="20" t="s">
        <v>92</v>
      </c>
    </row>
    <row r="11" customFormat="false" ht="15" hidden="false" customHeight="false" outlineLevel="0" collapsed="false">
      <c r="A11" s="20" t="s">
        <v>93</v>
      </c>
    </row>
    <row r="12" customFormat="false" ht="15" hidden="false" customHeight="false" outlineLevel="0" collapsed="false">
      <c r="A12" s="20" t="s">
        <v>94</v>
      </c>
    </row>
    <row r="13" customFormat="false" ht="15" hidden="false" customHeight="false" outlineLevel="0" collapsed="false">
      <c r="A13" s="20" t="s">
        <v>95</v>
      </c>
    </row>
    <row r="14" customFormat="false" ht="15" hidden="false" customHeight="false" outlineLevel="0" collapsed="false">
      <c r="A14" s="20" t="s">
        <v>96</v>
      </c>
    </row>
    <row r="15" customFormat="false" ht="15" hidden="false" customHeight="false" outlineLevel="0" collapsed="false">
      <c r="A15" s="20" t="s">
        <v>97</v>
      </c>
    </row>
    <row r="16" customFormat="false" ht="15" hidden="false" customHeight="false" outlineLevel="0" collapsed="false">
      <c r="A16" s="20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99</v>
      </c>
    </row>
    <row r="3" customFormat="false" ht="43.5" hidden="false" customHeight="true" outlineLevel="0" collapsed="false">
      <c r="A3" s="22" t="s">
        <v>100</v>
      </c>
      <c r="B3" s="23" t="s">
        <v>101</v>
      </c>
    </row>
    <row r="4" customFormat="false" ht="43.5" hidden="false" customHeight="true" outlineLevel="0" collapsed="false">
      <c r="A4" s="22" t="s">
        <v>8</v>
      </c>
      <c r="B4" s="23" t="s">
        <v>102</v>
      </c>
    </row>
    <row r="5" customFormat="false" ht="43.5" hidden="false" customHeight="true" outlineLevel="0" collapsed="false">
      <c r="A5" s="22" t="s">
        <v>103</v>
      </c>
      <c r="B5" s="23" t="s">
        <v>104</v>
      </c>
    </row>
    <row r="6" customFormat="false" ht="43.5" hidden="false" customHeight="true" outlineLevel="0" collapsed="false">
      <c r="A6" s="22" t="s">
        <v>105</v>
      </c>
      <c r="B6" s="23" t="s">
        <v>106</v>
      </c>
    </row>
    <row r="7" customFormat="false" ht="43.5" hidden="false" customHeight="true" outlineLevel="0" collapsed="false">
      <c r="A7" s="22" t="s">
        <v>16</v>
      </c>
      <c r="B7" s="23" t="s">
        <v>107</v>
      </c>
    </row>
    <row r="8" customFormat="false" ht="43.5" hidden="false" customHeight="true" outlineLevel="0" collapsed="false">
      <c r="A8" s="22" t="s">
        <v>17</v>
      </c>
      <c r="B8" s="23" t="s">
        <v>108</v>
      </c>
    </row>
    <row r="9" customFormat="false" ht="43.5" hidden="false" customHeight="true" outlineLevel="0" collapsed="false">
      <c r="A9" s="22" t="s">
        <v>109</v>
      </c>
      <c r="B9" s="23" t="s">
        <v>110</v>
      </c>
    </row>
    <row r="10" customFormat="false" ht="43.5" hidden="false" customHeight="true" outlineLevel="0" collapsed="false">
      <c r="A10" s="22" t="s">
        <v>20</v>
      </c>
      <c r="B10" s="23" t="s">
        <v>111</v>
      </c>
    </row>
    <row r="11" customFormat="false" ht="43.5" hidden="false" customHeight="true" outlineLevel="0" collapsed="false">
      <c r="A11" s="22" t="s">
        <v>21</v>
      </c>
      <c r="B11" s="23" t="s">
        <v>112</v>
      </c>
    </row>
    <row r="12" customFormat="false" ht="43.5" hidden="false" customHeight="true" outlineLevel="0" collapsed="false">
      <c r="A12" s="22" t="s">
        <v>23</v>
      </c>
      <c r="B12" s="23" t="s">
        <v>113</v>
      </c>
    </row>
    <row r="13" customFormat="false" ht="43.5" hidden="false" customHeight="true" outlineLevel="0" collapsed="false">
      <c r="A13" s="22" t="s">
        <v>114</v>
      </c>
      <c r="B13" s="23" t="s">
        <v>115</v>
      </c>
    </row>
    <row r="14" customFormat="false" ht="43.5" hidden="false" customHeight="true" outlineLevel="0" collapsed="false">
      <c r="A14" s="22" t="s">
        <v>25</v>
      </c>
      <c r="B14" s="23" t="s">
        <v>116</v>
      </c>
    </row>
    <row r="15" customFormat="false" ht="43.5" hidden="false" customHeight="true" outlineLevel="0" collapsed="false">
      <c r="A15" s="22" t="s">
        <v>117</v>
      </c>
      <c r="B15" s="23" t="s">
        <v>118</v>
      </c>
    </row>
    <row r="16" customFormat="false" ht="43.5" hidden="false" customHeight="true" outlineLevel="0" collapsed="false">
      <c r="A16" s="22" t="s">
        <v>119</v>
      </c>
      <c r="B16" s="23" t="s">
        <v>120</v>
      </c>
    </row>
    <row r="18" customFormat="false" ht="15" hidden="false" customHeight="false" outlineLevel="0" collapsed="false">
      <c r="A18" s="18" t="s">
        <v>121</v>
      </c>
    </row>
    <row r="19" customFormat="false" ht="15" hidden="false" customHeight="false" outlineLevel="0" collapsed="false">
      <c r="A19" s="24" t="s">
        <v>122</v>
      </c>
    </row>
    <row r="20" customFormat="false" ht="15" hidden="false" customHeight="false" outlineLevel="0" collapsed="false">
      <c r="A20" s="14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2026-09-08T08:58:57Z</dcterms:created>
  <dc:creator>openpyxl</dc:creator>
  <dc:description/>
  <dc:language>en-US</dc:language>
  <cp:lastModifiedBy/>
  <dcterms:modified xsi:type="dcterms:W3CDTF">2026-09-08T08:58:57Z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